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jništvo\Desktop\"/>
    </mc:Choice>
  </mc:AlternateContent>
  <xr:revisionPtr revIDLastSave="0" documentId="8_{4C9206E0-4585-4856-8EAF-804D90C5315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List1" sheetId="1" r:id="rId1"/>
    <sheet name="List1 (2)" sheetId="5" state="hidden" r:id="rId2"/>
    <sheet name="3" sheetId="4" r:id="rId3"/>
  </sheets>
  <definedNames>
    <definedName name="_xlnm.Print_Titles" localSheetId="0">List1!$7:$10</definedName>
  </definedNames>
  <calcPr calcId="191029"/>
</workbook>
</file>

<file path=xl/calcChain.xml><?xml version="1.0" encoding="utf-8"?>
<calcChain xmlns="http://schemas.openxmlformats.org/spreadsheetml/2006/main">
  <c r="P227" i="1" l="1"/>
  <c r="E78" i="1" l="1"/>
  <c r="C12" i="1" l="1"/>
  <c r="E12" i="1"/>
  <c r="G12" i="1"/>
  <c r="D13" i="1"/>
  <c r="F13" i="1"/>
  <c r="H13" i="1"/>
  <c r="D14" i="1"/>
  <c r="F14" i="1"/>
  <c r="H14" i="1"/>
  <c r="D15" i="1"/>
  <c r="F15" i="1"/>
  <c r="H15" i="1"/>
  <c r="D16" i="1"/>
  <c r="F16" i="1"/>
  <c r="H16" i="1"/>
  <c r="D17" i="1"/>
  <c r="F17" i="1"/>
  <c r="H17" i="1"/>
  <c r="D18" i="1"/>
  <c r="F18" i="1"/>
  <c r="H18" i="1"/>
  <c r="D19" i="1"/>
  <c r="F19" i="1"/>
  <c r="H19" i="1"/>
  <c r="D20" i="1"/>
  <c r="F20" i="1"/>
  <c r="H20" i="1"/>
  <c r="D21" i="1"/>
  <c r="F21" i="1"/>
  <c r="H21" i="1"/>
  <c r="D22" i="1"/>
  <c r="F22" i="1"/>
  <c r="H22" i="1"/>
  <c r="D23" i="1"/>
  <c r="F23" i="1"/>
  <c r="H23" i="1"/>
  <c r="D24" i="1"/>
  <c r="F24" i="1"/>
  <c r="H24" i="1"/>
  <c r="D25" i="1"/>
  <c r="F25" i="1"/>
  <c r="H25" i="1"/>
  <c r="D26" i="1"/>
  <c r="F26" i="1"/>
  <c r="H26" i="1"/>
  <c r="D27" i="1"/>
  <c r="F27" i="1"/>
  <c r="H27" i="1"/>
  <c r="D28" i="1"/>
  <c r="F28" i="1"/>
  <c r="H28" i="1"/>
  <c r="D29" i="1"/>
  <c r="F29" i="1"/>
  <c r="H29" i="1"/>
  <c r="D30" i="1"/>
  <c r="F30" i="1"/>
  <c r="H30" i="1"/>
  <c r="D31" i="1"/>
  <c r="F31" i="1"/>
  <c r="H31" i="1"/>
  <c r="D32" i="1"/>
  <c r="F32" i="1"/>
  <c r="H32" i="1"/>
  <c r="D33" i="1"/>
  <c r="F33" i="1"/>
  <c r="H33" i="1"/>
  <c r="D34" i="1"/>
  <c r="F34" i="1"/>
  <c r="H34" i="1"/>
  <c r="D35" i="1"/>
  <c r="F35" i="1"/>
  <c r="H35" i="1"/>
  <c r="D36" i="1"/>
  <c r="F36" i="1"/>
  <c r="H36" i="1"/>
  <c r="C37" i="1"/>
  <c r="D37" i="1" s="1"/>
  <c r="E37" i="1"/>
  <c r="F37" i="1" s="1"/>
  <c r="G37" i="1"/>
  <c r="H37" i="1" s="1"/>
  <c r="I37" i="1"/>
  <c r="D38" i="1"/>
  <c r="F38" i="1"/>
  <c r="H38" i="1"/>
  <c r="D39" i="1"/>
  <c r="F39" i="1"/>
  <c r="H39" i="1"/>
  <c r="D40" i="1"/>
  <c r="F40" i="1"/>
  <c r="H40" i="1"/>
  <c r="D41" i="1"/>
  <c r="F41" i="1"/>
  <c r="H41" i="1"/>
  <c r="C42" i="1"/>
  <c r="D42" i="1" s="1"/>
  <c r="E42" i="1"/>
  <c r="F42" i="1" s="1"/>
  <c r="G42" i="1"/>
  <c r="H42" i="1" s="1"/>
  <c r="I42" i="1"/>
  <c r="D43" i="1"/>
  <c r="F43" i="1"/>
  <c r="H43" i="1"/>
  <c r="C44" i="1"/>
  <c r="D44" i="1" s="1"/>
  <c r="E44" i="1"/>
  <c r="F44" i="1" s="1"/>
  <c r="G44" i="1"/>
  <c r="H44" i="1" s="1"/>
  <c r="I44" i="1"/>
  <c r="D45" i="1"/>
  <c r="F45" i="1"/>
  <c r="H45" i="1"/>
  <c r="D46" i="1"/>
  <c r="F46" i="1"/>
  <c r="H46" i="1"/>
  <c r="D47" i="1"/>
  <c r="F47" i="1"/>
  <c r="H47" i="1"/>
  <c r="D48" i="1"/>
  <c r="F48" i="1"/>
  <c r="H48" i="1"/>
  <c r="C49" i="1"/>
  <c r="D49" i="1"/>
  <c r="E49" i="1"/>
  <c r="F49" i="1"/>
  <c r="G49" i="1"/>
  <c r="H49" i="1"/>
  <c r="I49" i="1"/>
  <c r="D50" i="1"/>
  <c r="F50" i="1"/>
  <c r="H50" i="1"/>
  <c r="D51" i="1"/>
  <c r="F51" i="1"/>
  <c r="H51" i="1"/>
  <c r="D52" i="1"/>
  <c r="F52" i="1"/>
  <c r="H52" i="1"/>
  <c r="C54" i="1"/>
  <c r="C53" i="1" s="1"/>
  <c r="D53" i="1" s="1"/>
  <c r="E54" i="1"/>
  <c r="E53" i="1" s="1"/>
  <c r="F53" i="1" s="1"/>
  <c r="G54" i="1"/>
  <c r="G53" i="1" s="1"/>
  <c r="H53" i="1" s="1"/>
  <c r="I54" i="1"/>
  <c r="I53" i="1" s="1"/>
  <c r="D55" i="1"/>
  <c r="F55" i="1"/>
  <c r="H55" i="1"/>
  <c r="D56" i="1"/>
  <c r="F56" i="1"/>
  <c r="H56" i="1"/>
  <c r="D57" i="1"/>
  <c r="F57" i="1"/>
  <c r="H57" i="1"/>
  <c r="C59" i="1"/>
  <c r="C58" i="1" s="1"/>
  <c r="D58" i="1" s="1"/>
  <c r="E59" i="1"/>
  <c r="E58" i="1" s="1"/>
  <c r="F58" i="1" s="1"/>
  <c r="G59" i="1"/>
  <c r="G58" i="1" s="1"/>
  <c r="H58" i="1" s="1"/>
  <c r="I59" i="1"/>
  <c r="I58" i="1" s="1"/>
  <c r="D60" i="1"/>
  <c r="F60" i="1"/>
  <c r="H60" i="1"/>
  <c r="D61" i="1"/>
  <c r="F61" i="1"/>
  <c r="H61" i="1"/>
  <c r="E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E116" i="1"/>
  <c r="F116" i="1"/>
  <c r="F117" i="1"/>
  <c r="F118" i="1"/>
  <c r="F119" i="1"/>
  <c r="F120" i="1"/>
  <c r="E129" i="1"/>
  <c r="E128" i="1" s="1"/>
  <c r="E133" i="1" s="1"/>
  <c r="E138" i="1"/>
  <c r="E139" i="1"/>
  <c r="E142" i="1"/>
  <c r="E145" i="1"/>
  <c r="F164" i="1"/>
  <c r="C165" i="1"/>
  <c r="D165" i="1" s="1"/>
  <c r="F165" i="1"/>
  <c r="G165" i="1"/>
  <c r="H165" i="1"/>
  <c r="I165" i="1"/>
  <c r="D166" i="1"/>
  <c r="F166" i="1"/>
  <c r="H166" i="1"/>
  <c r="D167" i="1"/>
  <c r="F167" i="1"/>
  <c r="H167" i="1"/>
  <c r="D168" i="1"/>
  <c r="F168" i="1"/>
  <c r="H168" i="1"/>
  <c r="D169" i="1"/>
  <c r="F169" i="1"/>
  <c r="H169" i="1"/>
  <c r="C170" i="1"/>
  <c r="D170" i="1" s="1"/>
  <c r="E170" i="1"/>
  <c r="F170" i="1" s="1"/>
  <c r="G170" i="1"/>
  <c r="H170" i="1" s="1"/>
  <c r="I170" i="1"/>
  <c r="D171" i="1"/>
  <c r="F171" i="1"/>
  <c r="H171" i="1"/>
  <c r="D172" i="1"/>
  <c r="F172" i="1"/>
  <c r="H172" i="1"/>
  <c r="D173" i="1"/>
  <c r="F173" i="1"/>
  <c r="H173" i="1"/>
  <c r="D174" i="1"/>
  <c r="F174" i="1"/>
  <c r="H174" i="1"/>
  <c r="D175" i="1"/>
  <c r="F175" i="1"/>
  <c r="H175" i="1"/>
  <c r="D176" i="1"/>
  <c r="F176" i="1"/>
  <c r="H176" i="1"/>
  <c r="D177" i="1"/>
  <c r="F177" i="1"/>
  <c r="H177" i="1"/>
  <c r="D178" i="1"/>
  <c r="F178" i="1"/>
  <c r="H178" i="1"/>
  <c r="D179" i="1"/>
  <c r="F179" i="1"/>
  <c r="H179" i="1"/>
  <c r="D180" i="1"/>
  <c r="F180" i="1"/>
  <c r="H180" i="1"/>
  <c r="D181" i="1"/>
  <c r="F181" i="1"/>
  <c r="H181" i="1"/>
  <c r="D182" i="1"/>
  <c r="F182" i="1"/>
  <c r="H182" i="1"/>
  <c r="D183" i="1"/>
  <c r="F183" i="1"/>
  <c r="H183" i="1"/>
  <c r="D184" i="1"/>
  <c r="F184" i="1"/>
  <c r="H184" i="1"/>
  <c r="D185" i="1"/>
  <c r="F185" i="1"/>
  <c r="H185" i="1"/>
  <c r="D186" i="1"/>
  <c r="F186" i="1"/>
  <c r="H186" i="1"/>
  <c r="D187" i="1"/>
  <c r="F187" i="1"/>
  <c r="H187" i="1"/>
  <c r="D188" i="1"/>
  <c r="F188" i="1"/>
  <c r="H188" i="1"/>
  <c r="D189" i="1"/>
  <c r="F189" i="1"/>
  <c r="H189" i="1"/>
  <c r="D190" i="1"/>
  <c r="F190" i="1"/>
  <c r="H190" i="1"/>
  <c r="D191" i="1"/>
  <c r="F191" i="1"/>
  <c r="H191" i="1"/>
  <c r="D192" i="1"/>
  <c r="F192" i="1"/>
  <c r="H192" i="1"/>
  <c r="D193" i="1"/>
  <c r="F193" i="1"/>
  <c r="H193" i="1"/>
  <c r="D194" i="1"/>
  <c r="F194" i="1"/>
  <c r="H194" i="1"/>
  <c r="D195" i="1"/>
  <c r="F195" i="1"/>
  <c r="H195" i="1"/>
  <c r="D196" i="1"/>
  <c r="F196" i="1"/>
  <c r="H196" i="1"/>
  <c r="D197" i="1"/>
  <c r="F197" i="1"/>
  <c r="H197" i="1"/>
  <c r="D198" i="1"/>
  <c r="F198" i="1"/>
  <c r="H198" i="1"/>
  <c r="D199" i="1"/>
  <c r="F199" i="1"/>
  <c r="H199" i="1"/>
  <c r="D200" i="1"/>
  <c r="F200" i="1"/>
  <c r="H200" i="1"/>
  <c r="D201" i="1"/>
  <c r="F201" i="1"/>
  <c r="H201" i="1"/>
  <c r="D202" i="1"/>
  <c r="F202" i="1"/>
  <c r="H202" i="1"/>
  <c r="D203" i="1"/>
  <c r="F203" i="1"/>
  <c r="H203" i="1"/>
  <c r="D204" i="1"/>
  <c r="F204" i="1"/>
  <c r="H204" i="1"/>
  <c r="D205" i="1"/>
  <c r="F205" i="1"/>
  <c r="H205" i="1"/>
  <c r="D206" i="1"/>
  <c r="F206" i="1"/>
  <c r="H206" i="1"/>
  <c r="D207" i="1"/>
  <c r="F207" i="1"/>
  <c r="H207" i="1"/>
  <c r="D208" i="1"/>
  <c r="F208" i="1"/>
  <c r="H208" i="1"/>
  <c r="D209" i="1"/>
  <c r="F209" i="1"/>
  <c r="H209" i="1"/>
  <c r="D210" i="1"/>
  <c r="F210" i="1"/>
  <c r="H210" i="1"/>
  <c r="D211" i="1"/>
  <c r="F211" i="1"/>
  <c r="H211" i="1"/>
  <c r="D212" i="1"/>
  <c r="F212" i="1"/>
  <c r="H212" i="1"/>
  <c r="D213" i="1"/>
  <c r="F213" i="1"/>
  <c r="H213" i="1"/>
  <c r="D214" i="1"/>
  <c r="F214" i="1"/>
  <c r="H214" i="1"/>
  <c r="D215" i="1"/>
  <c r="F215" i="1"/>
  <c r="H215" i="1"/>
  <c r="D216" i="1"/>
  <c r="F216" i="1"/>
  <c r="H216" i="1"/>
  <c r="D217" i="1"/>
  <c r="F217" i="1"/>
  <c r="H217" i="1"/>
  <c r="C218" i="1"/>
  <c r="D218" i="1" s="1"/>
  <c r="F218" i="1"/>
  <c r="G218" i="1"/>
  <c r="H218" i="1"/>
  <c r="I218" i="1"/>
  <c r="D219" i="1"/>
  <c r="F219" i="1"/>
  <c r="H219" i="1"/>
  <c r="D220" i="1"/>
  <c r="F220" i="1"/>
  <c r="H220" i="1"/>
  <c r="D221" i="1"/>
  <c r="F221" i="1"/>
  <c r="H221" i="1"/>
  <c r="E222" i="1"/>
  <c r="F222" i="1"/>
  <c r="C223" i="1"/>
  <c r="C222" i="1" s="1"/>
  <c r="D222" i="1" s="1"/>
  <c r="F223" i="1"/>
  <c r="G223" i="1"/>
  <c r="G222" i="1" s="1"/>
  <c r="H222" i="1" s="1"/>
  <c r="H223" i="1"/>
  <c r="I223" i="1"/>
  <c r="I222" i="1" s="1"/>
  <c r="D224" i="1"/>
  <c r="F224" i="1"/>
  <c r="H224" i="1"/>
  <c r="D225" i="1"/>
  <c r="F225" i="1"/>
  <c r="H225" i="1"/>
  <c r="D226" i="1"/>
  <c r="F226" i="1"/>
  <c r="H226" i="1"/>
  <c r="D227" i="1"/>
  <c r="F227" i="1"/>
  <c r="H227" i="1"/>
  <c r="D228" i="1"/>
  <c r="F228" i="1"/>
  <c r="H228" i="1"/>
  <c r="D229" i="1"/>
  <c r="F229" i="1"/>
  <c r="H229" i="1"/>
  <c r="F230" i="1"/>
  <c r="D231" i="1"/>
  <c r="F231" i="1"/>
  <c r="H231" i="1"/>
  <c r="S12" i="1"/>
  <c r="S37" i="1"/>
  <c r="S42" i="1"/>
  <c r="S44" i="1"/>
  <c r="S49" i="1"/>
  <c r="T49" i="1" s="1"/>
  <c r="S54" i="1"/>
  <c r="S53" i="1" s="1"/>
  <c r="T53" i="1" s="1"/>
  <c r="S59" i="1"/>
  <c r="S58" i="1" s="1"/>
  <c r="T58" i="1" s="1"/>
  <c r="S165" i="1"/>
  <c r="S170" i="1"/>
  <c r="S164" i="1" s="1"/>
  <c r="S218" i="1"/>
  <c r="S222" i="1"/>
  <c r="T222" i="1" s="1"/>
  <c r="S223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50" i="1"/>
  <c r="T51" i="1"/>
  <c r="T52" i="1"/>
  <c r="T54" i="1"/>
  <c r="T55" i="1"/>
  <c r="T56" i="1"/>
  <c r="T57" i="1"/>
  <c r="T60" i="1"/>
  <c r="T61" i="1"/>
  <c r="T165" i="1"/>
  <c r="T166" i="1"/>
  <c r="T167" i="1"/>
  <c r="T168" i="1"/>
  <c r="T169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3" i="1"/>
  <c r="T224" i="1"/>
  <c r="T225" i="1"/>
  <c r="T226" i="1"/>
  <c r="T227" i="1"/>
  <c r="T228" i="1"/>
  <c r="T229" i="1"/>
  <c r="T231" i="1"/>
  <c r="I230" i="1" l="1"/>
  <c r="G164" i="1"/>
  <c r="E141" i="1"/>
  <c r="H59" i="1"/>
  <c r="F59" i="1"/>
  <c r="D59" i="1"/>
  <c r="E11" i="1"/>
  <c r="E149" i="1"/>
  <c r="F73" i="1"/>
  <c r="E72" i="1"/>
  <c r="F72" i="1" s="1"/>
  <c r="I62" i="1"/>
  <c r="G11" i="1"/>
  <c r="C11" i="1"/>
  <c r="I164" i="1"/>
  <c r="H11" i="1"/>
  <c r="G62" i="1"/>
  <c r="H62" i="1" s="1"/>
  <c r="D11" i="1"/>
  <c r="C62" i="1"/>
  <c r="D62" i="1" s="1"/>
  <c r="G230" i="1"/>
  <c r="H164" i="1"/>
  <c r="I12" i="1"/>
  <c r="I11" i="1" s="1"/>
  <c r="F11" i="1"/>
  <c r="E62" i="1"/>
  <c r="F62" i="1" s="1"/>
  <c r="C164" i="1"/>
  <c r="I232" i="1"/>
  <c r="D223" i="1"/>
  <c r="E121" i="1"/>
  <c r="H54" i="1"/>
  <c r="F54" i="1"/>
  <c r="D54" i="1"/>
  <c r="H12" i="1"/>
  <c r="F12" i="1"/>
  <c r="D12" i="1"/>
  <c r="S11" i="1"/>
  <c r="S62" i="1" s="1"/>
  <c r="T62" i="1" s="1"/>
  <c r="T170" i="1"/>
  <c r="T59" i="1"/>
  <c r="S230" i="1"/>
  <c r="T164" i="1"/>
  <c r="Z231" i="1"/>
  <c r="Z230" i="1"/>
  <c r="Z229" i="1"/>
  <c r="Z228" i="1"/>
  <c r="Z227" i="1"/>
  <c r="Z226" i="1"/>
  <c r="Z225" i="1"/>
  <c r="Z224" i="1"/>
  <c r="Z223" i="1"/>
  <c r="Z222" i="1"/>
  <c r="Z221" i="1"/>
  <c r="Z220" i="1"/>
  <c r="Z219" i="1"/>
  <c r="Z217" i="1"/>
  <c r="Z216" i="1"/>
  <c r="Z215" i="1"/>
  <c r="Z214" i="1"/>
  <c r="Z213" i="1"/>
  <c r="Z212" i="1"/>
  <c r="Z211" i="1"/>
  <c r="Z210" i="1"/>
  <c r="Z209" i="1"/>
  <c r="Z208" i="1"/>
  <c r="Z207" i="1"/>
  <c r="Z206" i="1"/>
  <c r="Z205" i="1"/>
  <c r="Z204" i="1"/>
  <c r="Z203" i="1"/>
  <c r="Z202" i="1"/>
  <c r="Z201" i="1"/>
  <c r="Z200" i="1"/>
  <c r="Z199" i="1"/>
  <c r="Z198" i="1"/>
  <c r="Z197" i="1"/>
  <c r="Z196" i="1"/>
  <c r="Z195" i="1"/>
  <c r="Z194" i="1"/>
  <c r="Z193" i="1"/>
  <c r="Z192" i="1"/>
  <c r="Z191" i="1"/>
  <c r="Z190" i="1"/>
  <c r="Z189" i="1"/>
  <c r="Z188" i="1"/>
  <c r="Z187" i="1"/>
  <c r="Z186" i="1"/>
  <c r="Z185" i="1"/>
  <c r="Z184" i="1"/>
  <c r="Z183" i="1"/>
  <c r="Z182" i="1"/>
  <c r="Z181" i="1"/>
  <c r="Z180" i="1"/>
  <c r="Z179" i="1"/>
  <c r="Z178" i="1"/>
  <c r="Z177" i="1"/>
  <c r="Z176" i="1"/>
  <c r="Z175" i="1"/>
  <c r="Z174" i="1"/>
  <c r="Z173" i="1"/>
  <c r="Z172" i="1"/>
  <c r="Z171" i="1"/>
  <c r="Z170" i="1"/>
  <c r="Z169" i="1"/>
  <c r="Z168" i="1"/>
  <c r="Z167" i="1"/>
  <c r="Z166" i="1"/>
  <c r="Z165" i="1"/>
  <c r="Z164" i="1"/>
  <c r="X231" i="1"/>
  <c r="X230" i="1"/>
  <c r="X229" i="1"/>
  <c r="X228" i="1"/>
  <c r="X227" i="1"/>
  <c r="X226" i="1"/>
  <c r="X225" i="1"/>
  <c r="X224" i="1"/>
  <c r="X223" i="1"/>
  <c r="X222" i="1"/>
  <c r="X221" i="1"/>
  <c r="X220" i="1"/>
  <c r="X219" i="1"/>
  <c r="X217" i="1"/>
  <c r="X216" i="1"/>
  <c r="X215" i="1"/>
  <c r="X214" i="1"/>
  <c r="X213" i="1"/>
  <c r="X212" i="1"/>
  <c r="X211" i="1"/>
  <c r="X210" i="1"/>
  <c r="X209" i="1"/>
  <c r="X208" i="1"/>
  <c r="X207" i="1"/>
  <c r="X206" i="1"/>
  <c r="X205" i="1"/>
  <c r="X204" i="1"/>
  <c r="X203" i="1"/>
  <c r="X202" i="1"/>
  <c r="X201" i="1"/>
  <c r="X200" i="1"/>
  <c r="X199" i="1"/>
  <c r="X198" i="1"/>
  <c r="X197" i="1"/>
  <c r="X196" i="1"/>
  <c r="X195" i="1"/>
  <c r="X194" i="1"/>
  <c r="X193" i="1"/>
  <c r="X192" i="1"/>
  <c r="X191" i="1"/>
  <c r="X190" i="1"/>
  <c r="X189" i="1"/>
  <c r="X188" i="1"/>
  <c r="X187" i="1"/>
  <c r="X186" i="1"/>
  <c r="X185" i="1"/>
  <c r="X184" i="1"/>
  <c r="X183" i="1"/>
  <c r="X182" i="1"/>
  <c r="X181" i="1"/>
  <c r="X180" i="1"/>
  <c r="X179" i="1"/>
  <c r="X178" i="1"/>
  <c r="X177" i="1"/>
  <c r="X176" i="1"/>
  <c r="X175" i="1"/>
  <c r="X174" i="1"/>
  <c r="X173" i="1"/>
  <c r="X172" i="1"/>
  <c r="X171" i="1"/>
  <c r="X170" i="1"/>
  <c r="X169" i="1"/>
  <c r="X168" i="1"/>
  <c r="X167" i="1"/>
  <c r="X166" i="1"/>
  <c r="X165" i="1"/>
  <c r="X164" i="1"/>
  <c r="V231" i="1"/>
  <c r="V230" i="1"/>
  <c r="V222" i="1"/>
  <c r="R231" i="1"/>
  <c r="R230" i="1"/>
  <c r="R229" i="1"/>
  <c r="R228" i="1"/>
  <c r="R227" i="1"/>
  <c r="R226" i="1"/>
  <c r="R225" i="1"/>
  <c r="R224" i="1"/>
  <c r="R221" i="1"/>
  <c r="R220" i="1"/>
  <c r="R219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69" i="1"/>
  <c r="R168" i="1"/>
  <c r="R167" i="1"/>
  <c r="R166" i="1"/>
  <c r="P231" i="1"/>
  <c r="P229" i="1"/>
  <c r="P228" i="1"/>
  <c r="P226" i="1"/>
  <c r="P225" i="1"/>
  <c r="P224" i="1"/>
  <c r="P221" i="1"/>
  <c r="P220" i="1"/>
  <c r="P219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69" i="1"/>
  <c r="P168" i="1"/>
  <c r="P167" i="1"/>
  <c r="P166" i="1"/>
  <c r="N231" i="1"/>
  <c r="N229" i="1"/>
  <c r="N228" i="1"/>
  <c r="N227" i="1"/>
  <c r="N226" i="1"/>
  <c r="N225" i="1"/>
  <c r="N224" i="1"/>
  <c r="N221" i="1"/>
  <c r="N220" i="1"/>
  <c r="N219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69" i="1"/>
  <c r="N168" i="1"/>
  <c r="N167" i="1"/>
  <c r="N166" i="1"/>
  <c r="L231" i="1"/>
  <c r="L229" i="1"/>
  <c r="L228" i="1"/>
  <c r="L227" i="1"/>
  <c r="L226" i="1"/>
  <c r="L225" i="1"/>
  <c r="L224" i="1"/>
  <c r="L221" i="1"/>
  <c r="L220" i="1"/>
  <c r="L219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69" i="1"/>
  <c r="L168" i="1"/>
  <c r="L167" i="1"/>
  <c r="L166" i="1"/>
  <c r="J231" i="1"/>
  <c r="J229" i="1"/>
  <c r="J228" i="1"/>
  <c r="J227" i="1"/>
  <c r="J226" i="1"/>
  <c r="J225" i="1"/>
  <c r="J224" i="1"/>
  <c r="J221" i="1"/>
  <c r="J220" i="1"/>
  <c r="J219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69" i="1"/>
  <c r="J168" i="1"/>
  <c r="J167" i="1"/>
  <c r="J166" i="1"/>
  <c r="U167" i="1"/>
  <c r="V167" i="1" s="1"/>
  <c r="U189" i="1"/>
  <c r="V189" i="1" s="1"/>
  <c r="X151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72" i="1"/>
  <c r="V120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3" i="1"/>
  <c r="Z45" i="1"/>
  <c r="Z46" i="1"/>
  <c r="Z47" i="1"/>
  <c r="Z48" i="1"/>
  <c r="Z50" i="1"/>
  <c r="Z51" i="1"/>
  <c r="Z52" i="1"/>
  <c r="Z54" i="1"/>
  <c r="Z55" i="1"/>
  <c r="Z56" i="1"/>
  <c r="Z57" i="1"/>
  <c r="Z59" i="1"/>
  <c r="Z60" i="1"/>
  <c r="Z61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3" i="1"/>
  <c r="X45" i="1"/>
  <c r="X46" i="1"/>
  <c r="X47" i="1"/>
  <c r="X48" i="1"/>
  <c r="X50" i="1"/>
  <c r="X51" i="1"/>
  <c r="X52" i="1"/>
  <c r="X54" i="1"/>
  <c r="X55" i="1"/>
  <c r="X56" i="1"/>
  <c r="X57" i="1"/>
  <c r="X59" i="1"/>
  <c r="X60" i="1"/>
  <c r="X61" i="1"/>
  <c r="U13" i="1"/>
  <c r="V13" i="1" s="1"/>
  <c r="U14" i="1"/>
  <c r="V14" i="1" s="1"/>
  <c r="U15" i="1"/>
  <c r="V15" i="1" s="1"/>
  <c r="U16" i="1"/>
  <c r="V16" i="1" s="1"/>
  <c r="U17" i="1"/>
  <c r="V17" i="1" s="1"/>
  <c r="U18" i="1"/>
  <c r="V18" i="1" s="1"/>
  <c r="U19" i="1"/>
  <c r="V19" i="1" s="1"/>
  <c r="U20" i="1"/>
  <c r="V20" i="1" s="1"/>
  <c r="U21" i="1"/>
  <c r="V21" i="1" s="1"/>
  <c r="U22" i="1"/>
  <c r="V22" i="1" s="1"/>
  <c r="U23" i="1"/>
  <c r="V23" i="1" s="1"/>
  <c r="U24" i="1"/>
  <c r="V24" i="1" s="1"/>
  <c r="U25" i="1"/>
  <c r="V25" i="1" s="1"/>
  <c r="U26" i="1"/>
  <c r="V26" i="1" s="1"/>
  <c r="U27" i="1"/>
  <c r="V27" i="1" s="1"/>
  <c r="U28" i="1"/>
  <c r="V28" i="1" s="1"/>
  <c r="U29" i="1"/>
  <c r="V29" i="1" s="1"/>
  <c r="U30" i="1"/>
  <c r="V30" i="1" s="1"/>
  <c r="U31" i="1"/>
  <c r="V31" i="1" s="1"/>
  <c r="U32" i="1"/>
  <c r="V32" i="1" s="1"/>
  <c r="U33" i="1"/>
  <c r="V33" i="1" s="1"/>
  <c r="U34" i="1"/>
  <c r="V34" i="1" s="1"/>
  <c r="U35" i="1"/>
  <c r="V35" i="1" s="1"/>
  <c r="U36" i="1"/>
  <c r="V36" i="1" s="1"/>
  <c r="U38" i="1"/>
  <c r="V38" i="1" s="1"/>
  <c r="U39" i="1"/>
  <c r="V39" i="1" s="1"/>
  <c r="U40" i="1"/>
  <c r="V40" i="1" s="1"/>
  <c r="U41" i="1"/>
  <c r="V41" i="1" s="1"/>
  <c r="U43" i="1"/>
  <c r="V43" i="1" s="1"/>
  <c r="U45" i="1"/>
  <c r="V45" i="1" s="1"/>
  <c r="U46" i="1"/>
  <c r="V46" i="1" s="1"/>
  <c r="U47" i="1"/>
  <c r="V47" i="1" s="1"/>
  <c r="U48" i="1"/>
  <c r="V48" i="1" s="1"/>
  <c r="U50" i="1"/>
  <c r="V50" i="1" s="1"/>
  <c r="U51" i="1"/>
  <c r="V51" i="1" s="1"/>
  <c r="U52" i="1"/>
  <c r="V52" i="1" s="1"/>
  <c r="U55" i="1"/>
  <c r="V55" i="1" s="1"/>
  <c r="U56" i="1"/>
  <c r="V56" i="1" s="1"/>
  <c r="U57" i="1"/>
  <c r="V57" i="1" s="1"/>
  <c r="U60" i="1"/>
  <c r="V60" i="1" s="1"/>
  <c r="U61" i="1"/>
  <c r="V61" i="1" s="1"/>
  <c r="R61" i="1"/>
  <c r="R60" i="1"/>
  <c r="R57" i="1"/>
  <c r="R56" i="1"/>
  <c r="R55" i="1"/>
  <c r="R52" i="1"/>
  <c r="R51" i="1"/>
  <c r="R50" i="1"/>
  <c r="R48" i="1"/>
  <c r="R47" i="1"/>
  <c r="R46" i="1"/>
  <c r="R45" i="1"/>
  <c r="R43" i="1"/>
  <c r="R41" i="1"/>
  <c r="R40" i="1"/>
  <c r="R39" i="1"/>
  <c r="R38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P61" i="1"/>
  <c r="P60" i="1"/>
  <c r="P57" i="1"/>
  <c r="P56" i="1"/>
  <c r="P55" i="1"/>
  <c r="P52" i="1"/>
  <c r="P51" i="1"/>
  <c r="P50" i="1"/>
  <c r="P48" i="1"/>
  <c r="P47" i="1"/>
  <c r="P46" i="1"/>
  <c r="P45" i="1"/>
  <c r="P43" i="1"/>
  <c r="P41" i="1"/>
  <c r="P40" i="1"/>
  <c r="P39" i="1"/>
  <c r="P38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N61" i="1"/>
  <c r="N60" i="1"/>
  <c r="N57" i="1"/>
  <c r="N56" i="1"/>
  <c r="N55" i="1"/>
  <c r="N52" i="1"/>
  <c r="N51" i="1"/>
  <c r="N50" i="1"/>
  <c r="N48" i="1"/>
  <c r="N47" i="1"/>
  <c r="N46" i="1"/>
  <c r="N45" i="1"/>
  <c r="N43" i="1"/>
  <c r="N41" i="1"/>
  <c r="N40" i="1"/>
  <c r="N39" i="1"/>
  <c r="N38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L61" i="1"/>
  <c r="L60" i="1"/>
  <c r="L57" i="1"/>
  <c r="L56" i="1"/>
  <c r="L55" i="1"/>
  <c r="L52" i="1"/>
  <c r="L51" i="1"/>
  <c r="L50" i="1"/>
  <c r="L48" i="1"/>
  <c r="L47" i="1"/>
  <c r="L46" i="1"/>
  <c r="L45" i="1"/>
  <c r="L43" i="1"/>
  <c r="L41" i="1"/>
  <c r="L40" i="1"/>
  <c r="L39" i="1"/>
  <c r="L38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J61" i="1"/>
  <c r="J60" i="1"/>
  <c r="J57" i="1"/>
  <c r="J56" i="1"/>
  <c r="J55" i="1"/>
  <c r="J52" i="1"/>
  <c r="J51" i="1"/>
  <c r="J50" i="1"/>
  <c r="J48" i="1"/>
  <c r="J47" i="1"/>
  <c r="J46" i="1"/>
  <c r="J45" i="1"/>
  <c r="J43" i="1"/>
  <c r="J41" i="1"/>
  <c r="J40" i="1"/>
  <c r="J39" i="1"/>
  <c r="J38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K12" i="1"/>
  <c r="L12" i="1" s="1"/>
  <c r="M12" i="1"/>
  <c r="N12" i="1" s="1"/>
  <c r="O12" i="1"/>
  <c r="P12" i="1" s="1"/>
  <c r="Q12" i="1"/>
  <c r="R12" i="1" s="1"/>
  <c r="W12" i="1"/>
  <c r="X12" i="1" s="1"/>
  <c r="Y12" i="1"/>
  <c r="Z12" i="1" s="1"/>
  <c r="J37" i="1"/>
  <c r="K37" i="1"/>
  <c r="L37" i="1" s="1"/>
  <c r="M37" i="1"/>
  <c r="N37" i="1" s="1"/>
  <c r="O37" i="1"/>
  <c r="P37" i="1" s="1"/>
  <c r="Q37" i="1"/>
  <c r="R37" i="1" s="1"/>
  <c r="J42" i="1"/>
  <c r="K42" i="1"/>
  <c r="L42" i="1" s="1"/>
  <c r="M42" i="1"/>
  <c r="N42" i="1" s="1"/>
  <c r="O42" i="1"/>
  <c r="P42" i="1" s="1"/>
  <c r="Q42" i="1"/>
  <c r="R42" i="1" s="1"/>
  <c r="W42" i="1"/>
  <c r="Y42" i="1"/>
  <c r="J44" i="1"/>
  <c r="K44" i="1"/>
  <c r="L44" i="1" s="1"/>
  <c r="M44" i="1"/>
  <c r="O44" i="1"/>
  <c r="P44" i="1" s="1"/>
  <c r="Q44" i="1"/>
  <c r="R44" i="1" s="1"/>
  <c r="W44" i="1"/>
  <c r="X44" i="1" s="1"/>
  <c r="Y44" i="1"/>
  <c r="Z44" i="1" s="1"/>
  <c r="J49" i="1"/>
  <c r="K49" i="1"/>
  <c r="L49" i="1" s="1"/>
  <c r="M49" i="1"/>
  <c r="N49" i="1" s="1"/>
  <c r="O49" i="1"/>
  <c r="P49" i="1" s="1"/>
  <c r="Q49" i="1"/>
  <c r="R49" i="1" s="1"/>
  <c r="W49" i="1"/>
  <c r="X49" i="1" s="1"/>
  <c r="Y49" i="1"/>
  <c r="Z49" i="1" s="1"/>
  <c r="W53" i="1"/>
  <c r="X53" i="1" s="1"/>
  <c r="Y53" i="1"/>
  <c r="Z53" i="1" s="1"/>
  <c r="J53" i="1"/>
  <c r="K54" i="1"/>
  <c r="K53" i="1" s="1"/>
  <c r="L53" i="1" s="1"/>
  <c r="M54" i="1"/>
  <c r="M53" i="1" s="1"/>
  <c r="N53" i="1" s="1"/>
  <c r="O54" i="1"/>
  <c r="O53" i="1" s="1"/>
  <c r="P53" i="1" s="1"/>
  <c r="Q54" i="1"/>
  <c r="Q53" i="1" s="1"/>
  <c r="R53" i="1" s="1"/>
  <c r="W58" i="1"/>
  <c r="X58" i="1" s="1"/>
  <c r="Y58" i="1"/>
  <c r="Z58" i="1" s="1"/>
  <c r="J59" i="1"/>
  <c r="K59" i="1"/>
  <c r="K58" i="1" s="1"/>
  <c r="L58" i="1" s="1"/>
  <c r="M59" i="1"/>
  <c r="O59" i="1"/>
  <c r="O58" i="1" s="1"/>
  <c r="P58" i="1" s="1"/>
  <c r="Q59" i="1"/>
  <c r="U74" i="1"/>
  <c r="V74" i="1" s="1"/>
  <c r="U75" i="1"/>
  <c r="V75" i="1" s="1"/>
  <c r="U76" i="1"/>
  <c r="V76" i="1" s="1"/>
  <c r="U77" i="1"/>
  <c r="V77" i="1" s="1"/>
  <c r="U79" i="1"/>
  <c r="V79" i="1" s="1"/>
  <c r="U80" i="1"/>
  <c r="V80" i="1" s="1"/>
  <c r="U81" i="1"/>
  <c r="V81" i="1" s="1"/>
  <c r="U82" i="1"/>
  <c r="V82" i="1" s="1"/>
  <c r="U83" i="1"/>
  <c r="V83" i="1" s="1"/>
  <c r="U84" i="1"/>
  <c r="V84" i="1" s="1"/>
  <c r="U85" i="1"/>
  <c r="V85" i="1" s="1"/>
  <c r="U86" i="1"/>
  <c r="V86" i="1" s="1"/>
  <c r="U87" i="1"/>
  <c r="V87" i="1" s="1"/>
  <c r="U88" i="1"/>
  <c r="V88" i="1" s="1"/>
  <c r="U89" i="1"/>
  <c r="V89" i="1" s="1"/>
  <c r="U90" i="1"/>
  <c r="V90" i="1" s="1"/>
  <c r="U91" i="1"/>
  <c r="V91" i="1" s="1"/>
  <c r="U92" i="1"/>
  <c r="V92" i="1" s="1"/>
  <c r="U93" i="1"/>
  <c r="V93" i="1" s="1"/>
  <c r="U94" i="1"/>
  <c r="V94" i="1" s="1"/>
  <c r="U95" i="1"/>
  <c r="V95" i="1" s="1"/>
  <c r="U96" i="1"/>
  <c r="V96" i="1" s="1"/>
  <c r="U97" i="1"/>
  <c r="V97" i="1" s="1"/>
  <c r="U98" i="1"/>
  <c r="V98" i="1" s="1"/>
  <c r="U99" i="1"/>
  <c r="V99" i="1" s="1"/>
  <c r="U100" i="1"/>
  <c r="V100" i="1" s="1"/>
  <c r="U101" i="1"/>
  <c r="V101" i="1" s="1"/>
  <c r="U102" i="1"/>
  <c r="V102" i="1" s="1"/>
  <c r="U103" i="1"/>
  <c r="V103" i="1" s="1"/>
  <c r="U104" i="1"/>
  <c r="V104" i="1" s="1"/>
  <c r="U105" i="1"/>
  <c r="V105" i="1" s="1"/>
  <c r="U106" i="1"/>
  <c r="V106" i="1" s="1"/>
  <c r="U107" i="1"/>
  <c r="V107" i="1" s="1"/>
  <c r="U108" i="1"/>
  <c r="V108" i="1" s="1"/>
  <c r="U109" i="1"/>
  <c r="V109" i="1" s="1"/>
  <c r="U110" i="1"/>
  <c r="V110" i="1" s="1"/>
  <c r="U111" i="1"/>
  <c r="V111" i="1" s="1"/>
  <c r="U112" i="1"/>
  <c r="V112" i="1" s="1"/>
  <c r="U113" i="1"/>
  <c r="V113" i="1" s="1"/>
  <c r="U114" i="1"/>
  <c r="V114" i="1" s="1"/>
  <c r="U115" i="1"/>
  <c r="V115" i="1" s="1"/>
  <c r="U117" i="1"/>
  <c r="V117" i="1" s="1"/>
  <c r="U118" i="1"/>
  <c r="V118" i="1" s="1"/>
  <c r="U119" i="1"/>
  <c r="V119" i="1" s="1"/>
  <c r="U129" i="1"/>
  <c r="U131" i="1"/>
  <c r="U132" i="1"/>
  <c r="W133" i="1"/>
  <c r="Y133" i="1"/>
  <c r="W138" i="1"/>
  <c r="Y138" i="1"/>
  <c r="U140" i="1"/>
  <c r="W141" i="1"/>
  <c r="Y141" i="1"/>
  <c r="Y149" i="1" s="1"/>
  <c r="U142" i="1"/>
  <c r="U143" i="1"/>
  <c r="U144" i="1"/>
  <c r="U145" i="1"/>
  <c r="U146" i="1"/>
  <c r="U147" i="1"/>
  <c r="K165" i="1"/>
  <c r="M165" i="1"/>
  <c r="O165" i="1"/>
  <c r="P165" i="1" s="1"/>
  <c r="Q165" i="1"/>
  <c r="R165" i="1" s="1"/>
  <c r="U168" i="1"/>
  <c r="V168" i="1" s="1"/>
  <c r="U169" i="1"/>
  <c r="V169" i="1" s="1"/>
  <c r="J170" i="1"/>
  <c r="K170" i="1"/>
  <c r="L170" i="1" s="1"/>
  <c r="M170" i="1"/>
  <c r="N170" i="1" s="1"/>
  <c r="O170" i="1"/>
  <c r="P170" i="1" s="1"/>
  <c r="Q170" i="1"/>
  <c r="R170" i="1" s="1"/>
  <c r="U172" i="1"/>
  <c r="V172" i="1" s="1"/>
  <c r="U174" i="1"/>
  <c r="V174" i="1" s="1"/>
  <c r="U177" i="1"/>
  <c r="V177" i="1" s="1"/>
  <c r="U178" i="1"/>
  <c r="V178" i="1" s="1"/>
  <c r="U179" i="1"/>
  <c r="V179" i="1" s="1"/>
  <c r="U181" i="1"/>
  <c r="V181" i="1" s="1"/>
  <c r="U183" i="1"/>
  <c r="V183" i="1" s="1"/>
  <c r="U184" i="1"/>
  <c r="V184" i="1" s="1"/>
  <c r="U186" i="1"/>
  <c r="V186" i="1" s="1"/>
  <c r="U187" i="1"/>
  <c r="V187" i="1" s="1"/>
  <c r="U188" i="1"/>
  <c r="V188" i="1" s="1"/>
  <c r="U190" i="1"/>
  <c r="V190" i="1" s="1"/>
  <c r="U191" i="1"/>
  <c r="V191" i="1" s="1"/>
  <c r="U192" i="1"/>
  <c r="V192" i="1" s="1"/>
  <c r="U194" i="1"/>
  <c r="V194" i="1" s="1"/>
  <c r="U195" i="1"/>
  <c r="V195" i="1" s="1"/>
  <c r="U196" i="1"/>
  <c r="V196" i="1" s="1"/>
  <c r="U197" i="1"/>
  <c r="V197" i="1" s="1"/>
  <c r="U198" i="1"/>
  <c r="V198" i="1" s="1"/>
  <c r="U199" i="1"/>
  <c r="V199" i="1" s="1"/>
  <c r="U200" i="1"/>
  <c r="V200" i="1" s="1"/>
  <c r="U201" i="1"/>
  <c r="V201" i="1" s="1"/>
  <c r="U202" i="1"/>
  <c r="V202" i="1" s="1"/>
  <c r="U203" i="1"/>
  <c r="V203" i="1" s="1"/>
  <c r="U204" i="1"/>
  <c r="V204" i="1" s="1"/>
  <c r="U205" i="1"/>
  <c r="V205" i="1" s="1"/>
  <c r="U206" i="1"/>
  <c r="V206" i="1" s="1"/>
  <c r="U207" i="1"/>
  <c r="V207" i="1" s="1"/>
  <c r="U208" i="1"/>
  <c r="V208" i="1" s="1"/>
  <c r="U209" i="1"/>
  <c r="V209" i="1" s="1"/>
  <c r="U210" i="1"/>
  <c r="V210" i="1" s="1"/>
  <c r="U211" i="1"/>
  <c r="V211" i="1" s="1"/>
  <c r="U212" i="1"/>
  <c r="V212" i="1" s="1"/>
  <c r="U213" i="1"/>
  <c r="V213" i="1" s="1"/>
  <c r="U214" i="1"/>
  <c r="V214" i="1" s="1"/>
  <c r="U215" i="1"/>
  <c r="V215" i="1" s="1"/>
  <c r="U216" i="1"/>
  <c r="V216" i="1" s="1"/>
  <c r="U217" i="1"/>
  <c r="V217" i="1" s="1"/>
  <c r="J218" i="1"/>
  <c r="K218" i="1"/>
  <c r="L218" i="1" s="1"/>
  <c r="M218" i="1"/>
  <c r="N218" i="1" s="1"/>
  <c r="O218" i="1"/>
  <c r="P218" i="1" s="1"/>
  <c r="Q218" i="1"/>
  <c r="R218" i="1" s="1"/>
  <c r="W218" i="1"/>
  <c r="X218" i="1" s="1"/>
  <c r="Y218" i="1"/>
  <c r="U219" i="1"/>
  <c r="V219" i="1" s="1"/>
  <c r="U220" i="1"/>
  <c r="V220" i="1" s="1"/>
  <c r="U221" i="1"/>
  <c r="V221" i="1" s="1"/>
  <c r="K223" i="1"/>
  <c r="M223" i="1"/>
  <c r="O223" i="1"/>
  <c r="Q223" i="1"/>
  <c r="U226" i="1"/>
  <c r="V226" i="1" s="1"/>
  <c r="U228" i="1"/>
  <c r="V228" i="1" s="1"/>
  <c r="U229" i="1"/>
  <c r="V229" i="1" s="1"/>
  <c r="K230" i="1"/>
  <c r="L230" i="1" s="1"/>
  <c r="Q232" i="1"/>
  <c r="R232" i="1" s="1"/>
  <c r="AE45" i="1"/>
  <c r="M10" i="5"/>
  <c r="N10" i="5"/>
  <c r="C11" i="5"/>
  <c r="D11" i="5"/>
  <c r="E11" i="5"/>
  <c r="F11" i="5"/>
  <c r="G11" i="5"/>
  <c r="H11" i="5"/>
  <c r="I11" i="5"/>
  <c r="J11" i="5"/>
  <c r="K11" i="5"/>
  <c r="L14" i="5"/>
  <c r="L15" i="5"/>
  <c r="L16" i="5"/>
  <c r="L17" i="5"/>
  <c r="L18" i="5"/>
  <c r="L19" i="5"/>
  <c r="L20" i="5"/>
  <c r="L21" i="5"/>
  <c r="C26" i="5"/>
  <c r="D26" i="5"/>
  <c r="E26" i="5"/>
  <c r="F26" i="5"/>
  <c r="G26" i="5"/>
  <c r="H26" i="5"/>
  <c r="I26" i="5"/>
  <c r="J26" i="5"/>
  <c r="K26" i="5"/>
  <c r="L27" i="5"/>
  <c r="L28" i="5"/>
  <c r="L29" i="5"/>
  <c r="L30" i="5"/>
  <c r="C31" i="5"/>
  <c r="D31" i="5"/>
  <c r="E31" i="5"/>
  <c r="F31" i="5"/>
  <c r="G31" i="5"/>
  <c r="H31" i="5"/>
  <c r="I31" i="5"/>
  <c r="J31" i="5"/>
  <c r="K31" i="5"/>
  <c r="L32" i="5"/>
  <c r="C33" i="5"/>
  <c r="D33" i="5"/>
  <c r="E33" i="5"/>
  <c r="F33" i="5"/>
  <c r="G33" i="5"/>
  <c r="H33" i="5"/>
  <c r="I33" i="5"/>
  <c r="J33" i="5"/>
  <c r="K33" i="5"/>
  <c r="L34" i="5"/>
  <c r="L35" i="5"/>
  <c r="L36" i="5"/>
  <c r="L37" i="5"/>
  <c r="C38" i="5"/>
  <c r="D38" i="5"/>
  <c r="E38" i="5"/>
  <c r="F38" i="5"/>
  <c r="G38" i="5"/>
  <c r="H38" i="5"/>
  <c r="I38" i="5"/>
  <c r="J38" i="5"/>
  <c r="K38" i="5"/>
  <c r="L39" i="5"/>
  <c r="L40" i="5"/>
  <c r="L41" i="5"/>
  <c r="M42" i="5"/>
  <c r="N42" i="5"/>
  <c r="C43" i="5"/>
  <c r="D43" i="5"/>
  <c r="D42" i="5"/>
  <c r="E43" i="5"/>
  <c r="E42" i="5" s="1"/>
  <c r="F43" i="5"/>
  <c r="F42" i="5" s="1"/>
  <c r="G43" i="5"/>
  <c r="G42" i="5"/>
  <c r="H43" i="5"/>
  <c r="H42" i="5" s="1"/>
  <c r="I43" i="5"/>
  <c r="I42" i="5" s="1"/>
  <c r="J43" i="5"/>
  <c r="J42" i="5" s="1"/>
  <c r="K43" i="5"/>
  <c r="K42" i="5" s="1"/>
  <c r="L44" i="5"/>
  <c r="L45" i="5"/>
  <c r="L46" i="5"/>
  <c r="M47" i="5"/>
  <c r="N47" i="5"/>
  <c r="C48" i="5"/>
  <c r="C47" i="5" s="1"/>
  <c r="D48" i="5"/>
  <c r="D47" i="5" s="1"/>
  <c r="E48" i="5"/>
  <c r="E47" i="5" s="1"/>
  <c r="F48" i="5"/>
  <c r="F47" i="5" s="1"/>
  <c r="G48" i="5"/>
  <c r="G47" i="5" s="1"/>
  <c r="H48" i="5"/>
  <c r="H47" i="5" s="1"/>
  <c r="I48" i="5"/>
  <c r="I47" i="5" s="1"/>
  <c r="J48" i="5"/>
  <c r="J47" i="5" s="1"/>
  <c r="K48" i="5"/>
  <c r="K47" i="5" s="1"/>
  <c r="L49" i="5"/>
  <c r="M61" i="5"/>
  <c r="N61" i="5"/>
  <c r="D62" i="5"/>
  <c r="L62" i="5" s="1"/>
  <c r="L63" i="5"/>
  <c r="L64" i="5"/>
  <c r="L65" i="5"/>
  <c r="L66" i="5"/>
  <c r="D67" i="5"/>
  <c r="L67" i="5" s="1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D105" i="5"/>
  <c r="L105" i="5" s="1"/>
  <c r="L106" i="5"/>
  <c r="L107" i="5"/>
  <c r="L108" i="5"/>
  <c r="M110" i="5"/>
  <c r="N110" i="5"/>
  <c r="M117" i="5"/>
  <c r="M122" i="5" s="1"/>
  <c r="N117" i="5"/>
  <c r="N122" i="5" s="1"/>
  <c r="D118" i="5"/>
  <c r="D117" i="5" s="1"/>
  <c r="L117" i="5" s="1"/>
  <c r="L122" i="5" s="1"/>
  <c r="L119" i="5"/>
  <c r="L120" i="5"/>
  <c r="L121" i="5"/>
  <c r="M127" i="5"/>
  <c r="N127" i="5"/>
  <c r="D128" i="5"/>
  <c r="L129" i="5"/>
  <c r="M130" i="5"/>
  <c r="N130" i="5"/>
  <c r="N138" i="5" s="1"/>
  <c r="D131" i="5"/>
  <c r="L131" i="5" s="1"/>
  <c r="L132" i="5"/>
  <c r="L133" i="5"/>
  <c r="D134" i="5"/>
  <c r="L134" i="5" s="1"/>
  <c r="L135" i="5"/>
  <c r="L136" i="5"/>
  <c r="C42" i="5"/>
  <c r="C10" i="5"/>
  <c r="C51" i="5" s="1"/>
  <c r="L118" i="5"/>
  <c r="D122" i="5"/>
  <c r="U141" i="1"/>
  <c r="D130" i="5" l="1"/>
  <c r="L130" i="5" s="1"/>
  <c r="M51" i="5"/>
  <c r="U166" i="1"/>
  <c r="V166" i="1" s="1"/>
  <c r="N44" i="1"/>
  <c r="M11" i="1"/>
  <c r="D164" i="1"/>
  <c r="C230" i="1"/>
  <c r="U175" i="1"/>
  <c r="V175" i="1" s="1"/>
  <c r="T11" i="1"/>
  <c r="F121" i="1"/>
  <c r="E151" i="1"/>
  <c r="G232" i="1"/>
  <c r="H232" i="1" s="1"/>
  <c r="H230" i="1"/>
  <c r="U59" i="1"/>
  <c r="V59" i="1" s="1"/>
  <c r="U49" i="1"/>
  <c r="V49" i="1" s="1"/>
  <c r="S232" i="1"/>
  <c r="T232" i="1" s="1"/>
  <c r="T230" i="1"/>
  <c r="W149" i="1"/>
  <c r="U139" i="1"/>
  <c r="N54" i="1"/>
  <c r="U138" i="1"/>
  <c r="U149" i="1" s="1"/>
  <c r="W232" i="1"/>
  <c r="X232" i="1" s="1"/>
  <c r="U128" i="1"/>
  <c r="U133" i="1" s="1"/>
  <c r="U116" i="1"/>
  <c r="V116" i="1" s="1"/>
  <c r="J58" i="1"/>
  <c r="J54" i="1"/>
  <c r="R54" i="1"/>
  <c r="V227" i="1"/>
  <c r="V225" i="1"/>
  <c r="N140" i="5"/>
  <c r="L33" i="5"/>
  <c r="L31" i="5"/>
  <c r="K10" i="5"/>
  <c r="I10" i="5"/>
  <c r="I51" i="5" s="1"/>
  <c r="H10" i="5"/>
  <c r="H51" i="5" s="1"/>
  <c r="F10" i="5"/>
  <c r="D10" i="5"/>
  <c r="D51" i="5" s="1"/>
  <c r="Q222" i="1"/>
  <c r="R222" i="1" s="1"/>
  <c r="R223" i="1"/>
  <c r="M222" i="1"/>
  <c r="N222" i="1" s="1"/>
  <c r="N223" i="1"/>
  <c r="M164" i="1"/>
  <c r="N164" i="1" s="1"/>
  <c r="N165" i="1"/>
  <c r="J230" i="1"/>
  <c r="J165" i="1"/>
  <c r="D127" i="5"/>
  <c r="L128" i="5"/>
  <c r="M138" i="5"/>
  <c r="M140" i="5" s="1"/>
  <c r="N51" i="5"/>
  <c r="L223" i="1"/>
  <c r="K222" i="1"/>
  <c r="L222" i="1" s="1"/>
  <c r="U73" i="1"/>
  <c r="V73" i="1" s="1"/>
  <c r="Q58" i="1"/>
  <c r="R58" i="1" s="1"/>
  <c r="R59" i="1"/>
  <c r="M58" i="1"/>
  <c r="N58" i="1" s="1"/>
  <c r="N59" i="1"/>
  <c r="U58" i="1"/>
  <c r="V58" i="1" s="1"/>
  <c r="U54" i="1"/>
  <c r="V54" i="1" s="1"/>
  <c r="U44" i="1"/>
  <c r="V44" i="1" s="1"/>
  <c r="W62" i="1"/>
  <c r="X62" i="1" s="1"/>
  <c r="X42" i="1"/>
  <c r="U42" i="1"/>
  <c r="V42" i="1" s="1"/>
  <c r="U37" i="1"/>
  <c r="V37" i="1" s="1"/>
  <c r="L54" i="1"/>
  <c r="P54" i="1"/>
  <c r="D61" i="5"/>
  <c r="D110" i="5" s="1"/>
  <c r="L42" i="5"/>
  <c r="L38" i="5"/>
  <c r="G10" i="5"/>
  <c r="G51" i="5" s="1"/>
  <c r="J10" i="5"/>
  <c r="J51" i="5" s="1"/>
  <c r="L26" i="5"/>
  <c r="E10" i="5"/>
  <c r="O222" i="1"/>
  <c r="P222" i="1" s="1"/>
  <c r="P223" i="1"/>
  <c r="J222" i="1"/>
  <c r="J223" i="1"/>
  <c r="Y232" i="1"/>
  <c r="Z232" i="1" s="1"/>
  <c r="Z218" i="1"/>
  <c r="K164" i="1"/>
  <c r="L164" i="1" s="1"/>
  <c r="L165" i="1"/>
  <c r="U78" i="1"/>
  <c r="V78" i="1" s="1"/>
  <c r="Y62" i="1"/>
  <c r="Z62" i="1" s="1"/>
  <c r="L59" i="1"/>
  <c r="P59" i="1"/>
  <c r="Z42" i="1"/>
  <c r="U180" i="1"/>
  <c r="V180" i="1" s="1"/>
  <c r="U182" i="1"/>
  <c r="V182" i="1" s="1"/>
  <c r="U193" i="1"/>
  <c r="V193" i="1" s="1"/>
  <c r="U171" i="1"/>
  <c r="V171" i="1" s="1"/>
  <c r="U173" i="1"/>
  <c r="V173" i="1" s="1"/>
  <c r="U185" i="1"/>
  <c r="V185" i="1" s="1"/>
  <c r="U224" i="1"/>
  <c r="V224" i="1" s="1"/>
  <c r="U176" i="1"/>
  <c r="V176" i="1" s="1"/>
  <c r="U165" i="1"/>
  <c r="V165" i="1" s="1"/>
  <c r="J232" i="1"/>
  <c r="K232" i="1"/>
  <c r="L232" i="1" s="1"/>
  <c r="J164" i="1"/>
  <c r="Q164" i="1"/>
  <c r="R164" i="1" s="1"/>
  <c r="O230" i="1"/>
  <c r="Q11" i="1"/>
  <c r="O11" i="1"/>
  <c r="K62" i="1"/>
  <c r="L62" i="1" s="1"/>
  <c r="F51" i="5"/>
  <c r="L61" i="5"/>
  <c r="L110" i="5" s="1"/>
  <c r="E51" i="5"/>
  <c r="K51" i="5"/>
  <c r="M230" i="1"/>
  <c r="L47" i="5"/>
  <c r="O164" i="1"/>
  <c r="P164" i="1" s="1"/>
  <c r="L11" i="5"/>
  <c r="K11" i="1"/>
  <c r="L11" i="1" s="1"/>
  <c r="U218" i="1"/>
  <c r="V218" i="1" s="1"/>
  <c r="U170" i="1"/>
  <c r="V170" i="1" s="1"/>
  <c r="L43" i="5"/>
  <c r="L48" i="5"/>
  <c r="F151" i="1" l="1"/>
  <c r="E232" i="1"/>
  <c r="D230" i="1"/>
  <c r="C232" i="1"/>
  <c r="D232" i="1" s="1"/>
  <c r="J62" i="1"/>
  <c r="U72" i="1"/>
  <c r="V72" i="1" s="1"/>
  <c r="V223" i="1"/>
  <c r="J12" i="1"/>
  <c r="M62" i="1"/>
  <c r="N62" i="1" s="1"/>
  <c r="N11" i="1"/>
  <c r="Q62" i="1"/>
  <c r="R62" i="1" s="1"/>
  <c r="R11" i="1"/>
  <c r="O232" i="1"/>
  <c r="P232" i="1" s="1"/>
  <c r="P230" i="1"/>
  <c r="U53" i="1"/>
  <c r="V53" i="1" s="1"/>
  <c r="D138" i="5"/>
  <c r="D140" i="5" s="1"/>
  <c r="L127" i="5"/>
  <c r="L138" i="5" s="1"/>
  <c r="L140" i="5" s="1"/>
  <c r="M232" i="1"/>
  <c r="N232" i="1" s="1"/>
  <c r="N230" i="1"/>
  <c r="L10" i="5"/>
  <c r="U121" i="1"/>
  <c r="O62" i="1"/>
  <c r="P62" i="1" s="1"/>
  <c r="P11" i="1"/>
  <c r="U12" i="1"/>
  <c r="V12" i="1" s="1"/>
  <c r="U164" i="1"/>
  <c r="V164" i="1" s="1"/>
  <c r="J11" i="1"/>
  <c r="L51" i="5"/>
  <c r="U62" i="1" l="1"/>
  <c r="V62" i="1" s="1"/>
  <c r="U151" i="1"/>
  <c r="V151" i="1" s="1"/>
  <c r="V121" i="1"/>
  <c r="U11" i="1"/>
  <c r="V11" i="1" s="1"/>
</calcChain>
</file>

<file path=xl/sharedStrings.xml><?xml version="1.0" encoding="utf-8"?>
<sst xmlns="http://schemas.openxmlformats.org/spreadsheetml/2006/main" count="436" uniqueCount="217">
  <si>
    <t>KONTO</t>
  </si>
  <si>
    <t>NAZIV</t>
  </si>
  <si>
    <t>PRIHODI</t>
  </si>
  <si>
    <t>Državni pr</t>
  </si>
  <si>
    <t>Vl.prihod</t>
  </si>
  <si>
    <t>Donacije</t>
  </si>
  <si>
    <t>KZŽ.-DEC</t>
  </si>
  <si>
    <t>PRIHODI POSLOVANJA</t>
  </si>
  <si>
    <t>Tek.pom.-državni prorač.</t>
  </si>
  <si>
    <t>Pom.od subj.unut.op.pror.</t>
  </si>
  <si>
    <t>Kap.pom.-drž.pror.</t>
  </si>
  <si>
    <t>Tek.pom.HZMO,HZZ,HZZO</t>
  </si>
  <si>
    <t>Tek.pom.izvanprorač.koris</t>
  </si>
  <si>
    <t>Prihod od imovine</t>
  </si>
  <si>
    <t>Kamate na oročena sreds.</t>
  </si>
  <si>
    <t>Kamete na depozit po viđe.</t>
  </si>
  <si>
    <t>Ostali prih.od financ.imovi.</t>
  </si>
  <si>
    <t>Ostali nespomenuti pihodi</t>
  </si>
  <si>
    <t>Pr,od prodaje roba</t>
  </si>
  <si>
    <t>Prih.od prodaje usluga</t>
  </si>
  <si>
    <t>Prihodi iz proračuna</t>
  </si>
  <si>
    <t>Pr.za fin.rashoda poslovanja</t>
  </si>
  <si>
    <t>Pr.od prodaje građev.objek.</t>
  </si>
  <si>
    <t>Prih.od prod.opreme</t>
  </si>
  <si>
    <t>Prih.od prod.prijev.sredstava</t>
  </si>
  <si>
    <t>RASHODI</t>
  </si>
  <si>
    <t>RASHODI POSLOVANJA</t>
  </si>
  <si>
    <t>Rashodi za zaposlene</t>
  </si>
  <si>
    <t>Plaće (bruto)</t>
  </si>
  <si>
    <t>Ostali rashodi za zaposlene</t>
  </si>
  <si>
    <t>Dopr.zadravstveni na plaću</t>
  </si>
  <si>
    <t>Dop.za zapošljav.na plaću</t>
  </si>
  <si>
    <t>Materijalni rashodi</t>
  </si>
  <si>
    <t>Seminari,tečajevi,str.ispiti</t>
  </si>
  <si>
    <t>Ost.nakn.tr.zaposlenima</t>
  </si>
  <si>
    <t>OPĆI PRIHODI I PRIMICI</t>
  </si>
  <si>
    <t>IZVORI FINANCIRANJA</t>
  </si>
  <si>
    <t>Uredski materijal</t>
  </si>
  <si>
    <t>Materijal i sirovine</t>
  </si>
  <si>
    <t>Električna energija</t>
  </si>
  <si>
    <t>Plin</t>
  </si>
  <si>
    <t>Benzin</t>
  </si>
  <si>
    <t>Ost.mat.za proizv.energije</t>
  </si>
  <si>
    <t>Sitni inventar</t>
  </si>
  <si>
    <t>Auto gume</t>
  </si>
  <si>
    <t>Poštarina</t>
  </si>
  <si>
    <t xml:space="preserve">Prijevoz učenika </t>
  </si>
  <si>
    <t>Usl.tek.i inves.održavanja</t>
  </si>
  <si>
    <t>Usl.promidžbe i informiranja</t>
  </si>
  <si>
    <t>Komunalne usluge</t>
  </si>
  <si>
    <t>Zakupnine i najamnine</t>
  </si>
  <si>
    <t xml:space="preserve">Zdravstveni pregledi </t>
  </si>
  <si>
    <t>Ostale zdrav.usluge</t>
  </si>
  <si>
    <t>Autorski honorar</t>
  </si>
  <si>
    <t>Ugovor o djelu</t>
  </si>
  <si>
    <t>Ostale intelektualne usluge</t>
  </si>
  <si>
    <t>Računalne usluge</t>
  </si>
  <si>
    <t>Grafičke,tiskarske usluge</t>
  </si>
  <si>
    <t>Ostale nespomenute usluge</t>
  </si>
  <si>
    <t>Premije osiguranja imovine</t>
  </si>
  <si>
    <t>Reprezentacija</t>
  </si>
  <si>
    <t>Članarine</t>
  </si>
  <si>
    <t>Ostali nespom.rash.poslova.</t>
  </si>
  <si>
    <t>Financijski rashodi</t>
  </si>
  <si>
    <t>Usluge banaka i plat.prome.</t>
  </si>
  <si>
    <t>Zatezne kamate</t>
  </si>
  <si>
    <t>Pomoći-JLS</t>
  </si>
  <si>
    <t>POMOĆI</t>
  </si>
  <si>
    <t>POS.NAMJ.</t>
  </si>
  <si>
    <t>NEF.IMOV.</t>
  </si>
  <si>
    <t>VLA.PRIH</t>
  </si>
  <si>
    <t>DONAC.</t>
  </si>
  <si>
    <t>UKUPNO</t>
  </si>
  <si>
    <t>Kap,pom.-gradsk.proračuna</t>
  </si>
  <si>
    <t>Tek.pom.-gradskog prorač.</t>
  </si>
  <si>
    <t>Tek.pom-općinskog prorač.</t>
  </si>
  <si>
    <t>Kap.pom.-općinskog prora.</t>
  </si>
  <si>
    <t>Pr.od prod.proiz.i uslu,dona.</t>
  </si>
  <si>
    <t>Tek.donac.ost.sub.izvan pro</t>
  </si>
  <si>
    <t>Kap.donac.ost.sub.izv.pror.</t>
  </si>
  <si>
    <t>Prih.za nabavu nefinanc.im.</t>
  </si>
  <si>
    <t>Nakn.za prijev.na pos.i s po.</t>
  </si>
  <si>
    <t>Mater.i dije.za tek.i inv.odža.</t>
  </si>
  <si>
    <t>Služ.,radna i zaštit.odj.i obu</t>
  </si>
  <si>
    <t>Usl.telefona,telefak.,Internet</t>
  </si>
  <si>
    <t>Nak.tr.osoba.izvan rad.odn.</t>
  </si>
  <si>
    <t>Premije osiguranja zaposle.</t>
  </si>
  <si>
    <t>Sudske,javnobiljež.i dr.prist.</t>
  </si>
  <si>
    <t>Ost.nespomen.financijs.rash</t>
  </si>
  <si>
    <t>PRIH.OD PROD.NEF.IMOV</t>
  </si>
  <si>
    <t>Suf.cij.usl.,sl</t>
  </si>
  <si>
    <t>Pro.nef.im.</t>
  </si>
  <si>
    <t>NAMJ.PRIM</t>
  </si>
  <si>
    <t>zaduživa.</t>
  </si>
  <si>
    <t>Prihodi po posebn.propisi.</t>
  </si>
  <si>
    <t>Ost.mater.za potr.red.poslo.</t>
  </si>
  <si>
    <t>Rashodi za služb. putova.</t>
  </si>
  <si>
    <t>Primljeni krediti</t>
  </si>
  <si>
    <t>PRIMICI OD ZADUŽIVA.</t>
  </si>
  <si>
    <t>Aktivnost   J01 1000 A102000 Redovni poslovi osnovnog obrazovanja</t>
  </si>
  <si>
    <t>Oprema</t>
  </si>
  <si>
    <t>Knjige</t>
  </si>
  <si>
    <t>Kapitalni projekt J01 1000 K104000 Izgradnja, dogradnja, adaptacija OŠ</t>
  </si>
  <si>
    <t>RASH. ZA NEFIN.IMO.</t>
  </si>
  <si>
    <t>Usl.tek. I investicijsk.održ.</t>
  </si>
  <si>
    <t>Poslovni objekti</t>
  </si>
  <si>
    <t>Ostali gr.objekti (sp.dvoran)</t>
  </si>
  <si>
    <t>Dod.ulag. na naf.imovini</t>
  </si>
  <si>
    <t>Dod.ulag. na građ.objekti.</t>
  </si>
  <si>
    <t>RAS.ZA NAB.NEF.IMOVI.</t>
  </si>
  <si>
    <t>UKUPNO TEK.PROJEKT</t>
  </si>
  <si>
    <t>UKUPNO AKTIVNOST</t>
  </si>
  <si>
    <t>PROJEKCIJA</t>
  </si>
  <si>
    <t>Napomena: Sveukupno DEC je zbroj Aktivnosi, Tekući i Kapitalni projekt i mora odgovarati prihodu u stupcu KZŽ DEC</t>
  </si>
  <si>
    <t>Tekući projekt J01 1000 T103000 Oprema, nastavna pomagala</t>
  </si>
  <si>
    <t>Rash.za naba.dug.imovi.</t>
  </si>
  <si>
    <t>Rash.za nabav. Dug.imo.</t>
  </si>
  <si>
    <t>Rasho. za dodatna ulaga</t>
  </si>
  <si>
    <t>popuniti stupac 2</t>
  </si>
  <si>
    <t>OSTALI RASHODI</t>
  </si>
  <si>
    <t>RASH.ZA NAB.NEF.IMOV.</t>
  </si>
  <si>
    <t>Rash.za nab.dugo.imovine</t>
  </si>
  <si>
    <t>Građevinski objekti</t>
  </si>
  <si>
    <t>Prijevozna sredstva</t>
  </si>
  <si>
    <t>Knjige u knjižnicama</t>
  </si>
  <si>
    <t>Dodatna ulag.na nef.imovini</t>
  </si>
  <si>
    <t>UKUPNO DEC (stup.2)</t>
  </si>
  <si>
    <t>UKUPNO OSTALI RASHODI</t>
  </si>
  <si>
    <t>UKUPNI  RASHODI</t>
  </si>
  <si>
    <t>UKUPNO KAPIT.PROJEKT</t>
  </si>
  <si>
    <t>Ulaganje u računalne progr.</t>
  </si>
  <si>
    <t>Dop.sr.KZŽ</t>
  </si>
  <si>
    <t>UKUPNO PRIHODI</t>
  </si>
  <si>
    <t>Prih.od zak. iznaj,imo.(stan)</t>
  </si>
  <si>
    <t>Prih.od prodaje dug.imo.</t>
  </si>
  <si>
    <t>Primici od zaduživanja</t>
  </si>
  <si>
    <t>OSNOVNA ŠKOLA</t>
  </si>
  <si>
    <t>Kapi.pom od in.i tijela EU</t>
  </si>
  <si>
    <t>Tek.pom.od in.i tijela EU</t>
  </si>
  <si>
    <t>Program J01 1000 OSNOVNO OBRAZOVANJE - ZAKONSKI STANDARD</t>
  </si>
  <si>
    <t>2016.</t>
  </si>
  <si>
    <t>POSEBNI  DIO</t>
  </si>
  <si>
    <t xml:space="preserve">Glavni program </t>
  </si>
  <si>
    <t>Tek.pom.pr.kor.iz nenadlež.pr.</t>
  </si>
  <si>
    <t>Kap.pom.pr.kor.iz nenadlež.pr.</t>
  </si>
  <si>
    <t>Tek.pom. Iz drž.pr.tem.pri.EU</t>
  </si>
  <si>
    <t>Kap.pom.iz drž.pr.tem.pri. EU</t>
  </si>
  <si>
    <t>Prihodi od nadle. Proraču.</t>
  </si>
  <si>
    <t>Prih.od prod.prijevoz.sredstava</t>
  </si>
  <si>
    <t>Prih.od nadl.pro.za otpl.zajmo.</t>
  </si>
  <si>
    <t>POPUNJAVATE SAMO KOLONU 2 PRIHODA I RASHODA</t>
  </si>
  <si>
    <t xml:space="preserve"> FINANCIJSKI PLAN  ZA 2016.GODINU</t>
  </si>
  <si>
    <t>2017.</t>
  </si>
  <si>
    <t>2018.</t>
  </si>
  <si>
    <t>popuni stupac 1,3,4,5,6,7,8,9</t>
  </si>
  <si>
    <t>Prih.za financi.uz.i otpl.zajma</t>
  </si>
  <si>
    <t>A)  RASHODI - POSTOJEĆI PROGRAMI</t>
  </si>
  <si>
    <t>ne</t>
  </si>
  <si>
    <t>Program J01 1003 OSTALI RASHODI OŠ</t>
  </si>
  <si>
    <t>Aktivnost J01 1003 A102001 Ostali rashodi OŠ</t>
  </si>
  <si>
    <t>Kap.prij.izm.PK istog prorač.</t>
  </si>
  <si>
    <t>Kap.prij.izm.PK istog pr. Iz EU</t>
  </si>
  <si>
    <t>Tek. donac. Iz EU sredstava</t>
  </si>
  <si>
    <t>Kap. donac. Iz EU sredstava</t>
  </si>
  <si>
    <t>Tek.pr.izm. PK istog prorač.</t>
  </si>
  <si>
    <t>Kap.pr.izm.PK istog prorač.</t>
  </si>
  <si>
    <t>Tek.pr.izm. PK istog pr.iz EU</t>
  </si>
  <si>
    <t>Kap.pr.izm.PK istog pr.iz EU</t>
  </si>
  <si>
    <t>Tek.pom.PK Iz nenadlež.pro..</t>
  </si>
  <si>
    <t>Kap.pom. PK iz nenadlež.pr.</t>
  </si>
  <si>
    <t>Tek. pom.PK iz drž. Prorač.</t>
  </si>
  <si>
    <t>Tek.pom.od PK drugog pr.teme.EU</t>
  </si>
  <si>
    <t>Tek.po.iz.pror.JLP(R)S-tem. EU sr</t>
  </si>
  <si>
    <t>Tek.pom.od izvan PK tem.EU sre.</t>
  </si>
  <si>
    <t>Kap.pom. PK-iz drž.proračun.</t>
  </si>
  <si>
    <t>Kap.pom.iz pror.JLP(R)S tem EU</t>
  </si>
  <si>
    <t>Kap.pom.od PK drugog pror,te.EU</t>
  </si>
  <si>
    <t>Kap.pom.od izv.PK tem.EU sred.</t>
  </si>
  <si>
    <t>Tek.prij.izmeđ.PK ist.proračuna</t>
  </si>
  <si>
    <t>Tek.prij.izmeđ.PK ist.pro. tem.EU</t>
  </si>
  <si>
    <t>Kap.pomoći iu EU sredstava</t>
  </si>
  <si>
    <t>Nak.građ.i kuć. na tem.osig. EU</t>
  </si>
  <si>
    <t>OSNOVNA ŠKOLA VLADIMIR BOSNAR STUBIČKE TOPLICE, Strmečka cesta 5a, Stubičke Toplice</t>
  </si>
  <si>
    <t>Premije osiguranja učenika</t>
  </si>
  <si>
    <t>Nakn.zbog nezap.osoba s inv.</t>
  </si>
  <si>
    <t xml:space="preserve">Materijal i sirovine </t>
  </si>
  <si>
    <t>Drž.pror.</t>
  </si>
  <si>
    <t>dop.sr.KZŽ</t>
  </si>
  <si>
    <t>Pos.namj.</t>
  </si>
  <si>
    <t>Nak. građ. I kućanstvima u naravi.</t>
  </si>
  <si>
    <t>2023.</t>
  </si>
  <si>
    <t>HZZ</t>
  </si>
  <si>
    <t>Udžbenici</t>
  </si>
  <si>
    <t>Projekt Baltazar, COOR</t>
  </si>
  <si>
    <t>COOR</t>
  </si>
  <si>
    <t>KZŽ-DEC</t>
  </si>
  <si>
    <t>Dopr.zadravstveni na plaću 16,5 %</t>
  </si>
  <si>
    <t>Rezulta poslovanja</t>
  </si>
  <si>
    <t>Manjak prihoda poslovanja</t>
  </si>
  <si>
    <t>28.10.2022.</t>
  </si>
  <si>
    <t>2024.</t>
  </si>
  <si>
    <t>2025.</t>
  </si>
  <si>
    <t>Državni pror.</t>
  </si>
  <si>
    <t>Vlastiti/UZ</t>
  </si>
  <si>
    <t>Vl.prihod/UZ</t>
  </si>
  <si>
    <t>Ostali nespomenuti prihodi</t>
  </si>
  <si>
    <t>Pomoći JLS</t>
  </si>
  <si>
    <t>Ostale pristojbe i naknade</t>
  </si>
  <si>
    <t>DEC 125.492</t>
  </si>
  <si>
    <t>PRIJEDLOG FINANCIJSKOG PLANA ZA 2023.GODINU</t>
  </si>
  <si>
    <t>PROJEKCIJA ZA 2024. I 2025. GODINU</t>
  </si>
  <si>
    <t>EUR</t>
  </si>
  <si>
    <t>KZŽ-dec</t>
  </si>
  <si>
    <t>Vl.pr./UZ</t>
  </si>
  <si>
    <t xml:space="preserve">     UKUPNO</t>
  </si>
  <si>
    <t xml:space="preserve">                              PROJEKCIJA</t>
  </si>
  <si>
    <t>Vlastiti 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</si>
</sst>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  <charset val="238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  <charset val="238"/>
    </font>
    <font>
      <sz val="7"/>
      <name val="Arial"/>
      <family val="2"/>
    </font>
    <font>
      <sz val="9"/>
      <name val="Arial"/>
      <family val="2"/>
      <charset val="238"/>
    </font>
    <font>
      <b/>
      <sz val="8"/>
      <color rgb="FF00B050"/>
      <name val="Arial"/>
      <family val="2"/>
      <charset val="238"/>
    </font>
    <font>
      <b/>
      <sz val="8"/>
      <color rgb="FF00B050"/>
      <name val="Arial"/>
      <family val="2"/>
    </font>
    <font>
      <b/>
      <sz val="9"/>
      <name val="Arial"/>
      <family val="2"/>
      <charset val="238"/>
    </font>
    <font>
      <b/>
      <sz val="8"/>
      <color rgb="FF7030A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0" applyFont="1" applyBorder="1"/>
    <xf numFmtId="0" fontId="2" fillId="0" borderId="0" xfId="0" applyFont="1"/>
    <xf numFmtId="0" fontId="2" fillId="0" borderId="2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2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5" xfId="0" applyFont="1" applyBorder="1"/>
    <xf numFmtId="0" fontId="5" fillId="0" borderId="1" xfId="0" applyFont="1" applyBorder="1" applyAlignment="1">
      <alignment horizontal="center"/>
    </xf>
    <xf numFmtId="0" fontId="3" fillId="0" borderId="6" xfId="0" applyFont="1" applyBorder="1"/>
    <xf numFmtId="0" fontId="5" fillId="0" borderId="0" xfId="0" applyFont="1"/>
    <xf numFmtId="0" fontId="2" fillId="0" borderId="0" xfId="0" applyFont="1" applyBorder="1" applyAlignment="1"/>
    <xf numFmtId="0" fontId="8" fillId="0" borderId="0" xfId="0" applyFont="1"/>
    <xf numFmtId="0" fontId="8" fillId="0" borderId="7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2" fillId="0" borderId="8" xfId="0" applyFont="1" applyBorder="1"/>
    <xf numFmtId="4" fontId="1" fillId="0" borderId="0" xfId="0" applyNumberFormat="1" applyFont="1" applyBorder="1"/>
    <xf numFmtId="4" fontId="0" fillId="0" borderId="0" xfId="0" applyNumberFormat="1" applyBorder="1"/>
    <xf numFmtId="4" fontId="0" fillId="0" borderId="0" xfId="0" applyNumberFormat="1"/>
    <xf numFmtId="0" fontId="1" fillId="0" borderId="0" xfId="0" applyFont="1" applyBorder="1" applyAlignment="1">
      <alignment horizontal="left"/>
    </xf>
    <xf numFmtId="3" fontId="2" fillId="0" borderId="1" xfId="0" applyNumberFormat="1" applyFont="1" applyBorder="1"/>
    <xf numFmtId="3" fontId="5" fillId="0" borderId="1" xfId="0" applyNumberFormat="1" applyFont="1" applyBorder="1"/>
    <xf numFmtId="3" fontId="3" fillId="0" borderId="1" xfId="0" applyNumberFormat="1" applyFont="1" applyBorder="1"/>
    <xf numFmtId="3" fontId="4" fillId="0" borderId="1" xfId="0" applyNumberFormat="1" applyFont="1" applyBorder="1"/>
    <xf numFmtId="3" fontId="0" fillId="0" borderId="1" xfId="0" applyNumberFormat="1" applyBorder="1"/>
    <xf numFmtId="3" fontId="3" fillId="0" borderId="0" xfId="0" applyNumberFormat="1" applyFont="1"/>
    <xf numFmtId="3" fontId="5" fillId="0" borderId="0" xfId="0" applyNumberFormat="1" applyFont="1"/>
    <xf numFmtId="3" fontId="4" fillId="3" borderId="1" xfId="0" applyNumberFormat="1" applyFont="1" applyFill="1" applyBorder="1"/>
    <xf numFmtId="3" fontId="4" fillId="4" borderId="1" xfId="0" applyNumberFormat="1" applyFont="1" applyFill="1" applyBorder="1"/>
    <xf numFmtId="0" fontId="8" fillId="4" borderId="3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3" fontId="4" fillId="5" borderId="1" xfId="0" applyNumberFormat="1" applyFont="1" applyFill="1" applyBorder="1"/>
    <xf numFmtId="3" fontId="3" fillId="6" borderId="0" xfId="0" applyNumberFormat="1" applyFont="1" applyFill="1"/>
    <xf numFmtId="0" fontId="10" fillId="0" borderId="1" xfId="0" applyFont="1" applyBorder="1"/>
    <xf numFmtId="3" fontId="2" fillId="2" borderId="1" xfId="0" applyNumberFormat="1" applyFont="1" applyFill="1" applyBorder="1"/>
    <xf numFmtId="0" fontId="9" fillId="0" borderId="0" xfId="0" applyFont="1"/>
    <xf numFmtId="0" fontId="10" fillId="0" borderId="6" xfId="0" applyFont="1" applyBorder="1"/>
    <xf numFmtId="3" fontId="3" fillId="8" borderId="1" xfId="0" applyNumberFormat="1" applyFont="1" applyFill="1" applyBorder="1"/>
    <xf numFmtId="0" fontId="3" fillId="7" borderId="0" xfId="0" applyFont="1" applyFill="1"/>
    <xf numFmtId="0" fontId="6" fillId="0" borderId="0" xfId="0" applyFont="1" applyBorder="1"/>
    <xf numFmtId="0" fontId="6" fillId="0" borderId="0" xfId="0" applyFont="1"/>
    <xf numFmtId="3" fontId="3" fillId="2" borderId="0" xfId="0" applyNumberFormat="1" applyFont="1" applyFill="1"/>
    <xf numFmtId="0" fontId="3" fillId="0" borderId="0" xfId="0" applyFont="1" applyFill="1"/>
    <xf numFmtId="3" fontId="3" fillId="0" borderId="0" xfId="0" applyNumberFormat="1" applyFont="1" applyFill="1"/>
    <xf numFmtId="3" fontId="5" fillId="2" borderId="1" xfId="0" applyNumberFormat="1" applyFont="1" applyFill="1" applyBorder="1"/>
    <xf numFmtId="0" fontId="2" fillId="0" borderId="9" xfId="0" applyFont="1" applyBorder="1" applyAlignment="1">
      <alignment horizontal="center"/>
    </xf>
    <xf numFmtId="0" fontId="2" fillId="0" borderId="0" xfId="0" applyFont="1" applyAlignment="1"/>
    <xf numFmtId="0" fontId="12" fillId="0" borderId="0" xfId="0" applyFont="1" applyAlignment="1"/>
    <xf numFmtId="0" fontId="9" fillId="0" borderId="0" xfId="0" applyFont="1" applyAlignment="1"/>
    <xf numFmtId="3" fontId="2" fillId="8" borderId="1" xfId="0" applyNumberFormat="1" applyFont="1" applyFill="1" applyBorder="1"/>
    <xf numFmtId="3" fontId="2" fillId="8" borderId="12" xfId="0" applyNumberFormat="1" applyFont="1" applyFill="1" applyBorder="1"/>
    <xf numFmtId="3" fontId="2" fillId="9" borderId="12" xfId="0" applyNumberFormat="1" applyFont="1" applyFill="1" applyBorder="1"/>
    <xf numFmtId="3" fontId="2" fillId="8" borderId="13" xfId="0" applyNumberFormat="1" applyFont="1" applyFill="1" applyBorder="1"/>
    <xf numFmtId="0" fontId="3" fillId="9" borderId="1" xfId="0" applyFont="1" applyFill="1" applyBorder="1"/>
    <xf numFmtId="3" fontId="2" fillId="8" borderId="14" xfId="0" applyNumberFormat="1" applyFont="1" applyFill="1" applyBorder="1"/>
    <xf numFmtId="0" fontId="0" fillId="8" borderId="0" xfId="0" applyFill="1"/>
    <xf numFmtId="0" fontId="2" fillId="8" borderId="0" xfId="0" applyFont="1" applyFill="1"/>
    <xf numFmtId="0" fontId="13" fillId="8" borderId="0" xfId="0" applyFont="1" applyFill="1" applyAlignment="1"/>
    <xf numFmtId="0" fontId="2" fillId="0" borderId="0" xfId="0" applyFont="1" applyBorder="1" applyAlignment="1">
      <alignment horizontal="center"/>
    </xf>
    <xf numFmtId="0" fontId="2" fillId="0" borderId="7" xfId="0" applyFont="1" applyBorder="1"/>
    <xf numFmtId="4" fontId="2" fillId="0" borderId="1" xfId="0" applyNumberFormat="1" applyFont="1" applyBorder="1"/>
    <xf numFmtId="0" fontId="3" fillId="10" borderId="3" xfId="0" applyFont="1" applyFill="1" applyBorder="1"/>
    <xf numFmtId="0" fontId="3" fillId="10" borderId="3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11" fillId="0" borderId="1" xfId="0" applyFont="1" applyBorder="1"/>
    <xf numFmtId="0" fontId="5" fillId="11" borderId="1" xfId="0" applyFont="1" applyFill="1" applyBorder="1" applyAlignment="1">
      <alignment horizontal="center"/>
    </xf>
    <xf numFmtId="0" fontId="5" fillId="11" borderId="1" xfId="0" applyFont="1" applyFill="1" applyBorder="1"/>
    <xf numFmtId="0" fontId="14" fillId="5" borderId="3" xfId="0" applyFont="1" applyFill="1" applyBorder="1"/>
    <xf numFmtId="0" fontId="0" fillId="0" borderId="15" xfId="0" applyBorder="1"/>
    <xf numFmtId="0" fontId="8" fillId="0" borderId="9" xfId="0" applyFont="1" applyBorder="1" applyAlignment="1"/>
    <xf numFmtId="0" fontId="8" fillId="0" borderId="7" xfId="0" applyFont="1" applyBorder="1" applyAlignment="1">
      <alignment horizontal="left"/>
    </xf>
    <xf numFmtId="3" fontId="2" fillId="10" borderId="1" xfId="0" applyNumberFormat="1" applyFont="1" applyFill="1" applyBorder="1"/>
    <xf numFmtId="3" fontId="4" fillId="10" borderId="1" xfId="0" applyNumberFormat="1" applyFont="1" applyFill="1" applyBorder="1"/>
    <xf numFmtId="0" fontId="3" fillId="10" borderId="0" xfId="0" applyFont="1" applyFill="1"/>
    <xf numFmtId="4" fontId="2" fillId="10" borderId="1" xfId="0" applyNumberFormat="1" applyFont="1" applyFill="1" applyBorder="1"/>
    <xf numFmtId="0" fontId="5" fillId="10" borderId="0" xfId="0" applyFont="1" applyFill="1" applyBorder="1"/>
    <xf numFmtId="0" fontId="5" fillId="10" borderId="0" xfId="0" applyFont="1" applyFill="1"/>
    <xf numFmtId="0" fontId="5" fillId="2" borderId="0" xfId="0" applyFont="1" applyFill="1"/>
    <xf numFmtId="0" fontId="5" fillId="12" borderId="0" xfId="0" applyFont="1" applyFill="1"/>
    <xf numFmtId="3" fontId="3" fillId="12" borderId="1" xfId="0" applyNumberFormat="1" applyFont="1" applyFill="1" applyBorder="1"/>
    <xf numFmtId="3" fontId="15" fillId="2" borderId="1" xfId="0" applyNumberFormat="1" applyFont="1" applyFill="1" applyBorder="1"/>
    <xf numFmtId="4" fontId="15" fillId="0" borderId="1" xfId="0" applyNumberFormat="1" applyFont="1" applyBorder="1"/>
    <xf numFmtId="3" fontId="15" fillId="0" borderId="1" xfId="0" applyNumberFormat="1" applyFont="1" applyBorder="1"/>
    <xf numFmtId="3" fontId="2" fillId="9" borderId="1" xfId="0" applyNumberFormat="1" applyFont="1" applyFill="1" applyBorder="1"/>
    <xf numFmtId="0" fontId="2" fillId="13" borderId="1" xfId="0" applyFont="1" applyFill="1" applyBorder="1"/>
    <xf numFmtId="0" fontId="2" fillId="13" borderId="12" xfId="0" applyFont="1" applyFill="1" applyBorder="1"/>
    <xf numFmtId="0" fontId="2" fillId="0" borderId="0" xfId="0" applyFont="1" applyAlignment="1"/>
    <xf numFmtId="0" fontId="12" fillId="0" borderId="0" xfId="0" applyFont="1" applyAlignment="1"/>
    <xf numFmtId="0" fontId="13" fillId="8" borderId="0" xfId="0" applyFont="1" applyFill="1" applyAlignment="1"/>
    <xf numFmtId="0" fontId="8" fillId="0" borderId="7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9" fillId="0" borderId="0" xfId="0" applyFont="1" applyAlignment="1"/>
    <xf numFmtId="0" fontId="8" fillId="0" borderId="9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9" defaultPivotStyle="PivotStyleLight16"/>
  <colors>
    <mruColors>
      <color rgb="FFFFFF66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38"/>
  <sheetViews>
    <sheetView tabSelected="1" topLeftCell="F211" zoomScaleNormal="100" workbookViewId="0">
      <selection activeCell="U229" sqref="U229"/>
    </sheetView>
  </sheetViews>
  <sheetFormatPr defaultRowHeight="12.75" x14ac:dyDescent="0.2"/>
  <cols>
    <col min="1" max="1" width="5.140625" customWidth="1"/>
    <col min="2" max="2" width="24.28515625" customWidth="1"/>
    <col min="3" max="3" width="10" customWidth="1"/>
    <col min="4" max="4" width="9.85546875" customWidth="1"/>
    <col min="5" max="5" width="8.28515625" customWidth="1"/>
    <col min="6" max="6" width="7.7109375" customWidth="1"/>
    <col min="7" max="8" width="9" customWidth="1"/>
    <col min="9" max="9" width="9.42578125" customWidth="1"/>
    <col min="10" max="10" width="9.28515625" customWidth="1"/>
    <col min="11" max="11" width="7.5703125" customWidth="1"/>
    <col min="12" max="12" width="8.140625" customWidth="1"/>
    <col min="13" max="13" width="8.28515625" customWidth="1"/>
    <col min="14" max="14" width="7.28515625" customWidth="1"/>
    <col min="15" max="15" width="8.42578125" customWidth="1"/>
    <col min="16" max="16" width="7.42578125" customWidth="1"/>
    <col min="17" max="17" width="6.42578125" customWidth="1"/>
    <col min="18" max="18" width="6.28515625" customWidth="1"/>
    <col min="19" max="19" width="4.28515625" customWidth="1"/>
    <col min="20" max="20" width="4" customWidth="1"/>
    <col min="21" max="21" width="10.28515625" customWidth="1"/>
    <col min="22" max="22" width="10.140625" customWidth="1"/>
    <col min="23" max="23" width="9.42578125" customWidth="1"/>
    <col min="24" max="24" width="9.5703125" customWidth="1"/>
    <col min="25" max="25" width="9.85546875" customWidth="1"/>
    <col min="26" max="26" width="11.28515625" customWidth="1"/>
  </cols>
  <sheetData>
    <row r="1" spans="1:28" ht="15.75" x14ac:dyDescent="0.25">
      <c r="A1" s="101" t="s">
        <v>209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</row>
    <row r="2" spans="1:28" ht="15.75" x14ac:dyDescent="0.25">
      <c r="A2" s="101" t="s">
        <v>210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</row>
    <row r="3" spans="1:28" x14ac:dyDescent="0.2">
      <c r="I3" s="106"/>
      <c r="J3" s="106"/>
      <c r="K3" s="106"/>
      <c r="L3" s="58"/>
      <c r="W3" s="45" t="s">
        <v>199</v>
      </c>
      <c r="X3" s="45"/>
    </row>
    <row r="4" spans="1:28" x14ac:dyDescent="0.2">
      <c r="B4" s="102" t="s">
        <v>182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28"/>
    </row>
    <row r="5" spans="1:28" x14ac:dyDescent="0.2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28" ht="13.5" thickBot="1" x14ac:dyDescent="0.25">
      <c r="B6" s="65" t="s">
        <v>2</v>
      </c>
      <c r="Z6" s="2"/>
    </row>
    <row r="7" spans="1:28" ht="13.5" thickBot="1" x14ac:dyDescent="0.25">
      <c r="A7" s="21"/>
      <c r="B7" s="21"/>
      <c r="C7" s="103" t="s">
        <v>36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  <c r="T7" s="68"/>
      <c r="U7" s="20"/>
      <c r="V7" s="20"/>
    </row>
    <row r="8" spans="1:28" ht="13.5" thickBot="1" x14ac:dyDescent="0.25">
      <c r="A8" s="4"/>
      <c r="B8" s="4"/>
      <c r="C8" s="103" t="s">
        <v>35</v>
      </c>
      <c r="D8" s="104"/>
      <c r="E8" s="104"/>
      <c r="F8" s="104"/>
      <c r="G8" s="105"/>
      <c r="H8" s="55"/>
      <c r="I8" s="5" t="s">
        <v>67</v>
      </c>
      <c r="J8" s="5"/>
      <c r="K8" s="5" t="s">
        <v>68</v>
      </c>
      <c r="L8" s="5"/>
      <c r="M8" s="5" t="s">
        <v>70</v>
      </c>
      <c r="N8" s="5"/>
      <c r="O8" s="5" t="s">
        <v>71</v>
      </c>
      <c r="P8" s="5"/>
      <c r="Q8" s="5" t="s">
        <v>191</v>
      </c>
      <c r="R8" s="5"/>
      <c r="S8" s="5" t="s">
        <v>92</v>
      </c>
      <c r="T8" s="69"/>
      <c r="U8" s="80" t="s">
        <v>214</v>
      </c>
      <c r="V8" s="79" t="s">
        <v>72</v>
      </c>
      <c r="W8" s="99" t="s">
        <v>215</v>
      </c>
      <c r="X8" s="100"/>
      <c r="Y8" s="100"/>
      <c r="Z8" s="78"/>
    </row>
    <row r="9" spans="1:28" x14ac:dyDescent="0.2">
      <c r="A9" s="6" t="s">
        <v>0</v>
      </c>
      <c r="B9" s="7" t="s">
        <v>1</v>
      </c>
      <c r="C9" s="8" t="s">
        <v>202</v>
      </c>
      <c r="D9" s="71" t="s">
        <v>202</v>
      </c>
      <c r="E9" s="8" t="s">
        <v>6</v>
      </c>
      <c r="F9" s="71" t="s">
        <v>212</v>
      </c>
      <c r="G9" s="8" t="s">
        <v>131</v>
      </c>
      <c r="H9" s="71" t="s">
        <v>131</v>
      </c>
      <c r="I9" s="9" t="s">
        <v>206</v>
      </c>
      <c r="J9" s="72" t="s">
        <v>206</v>
      </c>
      <c r="K9" s="9" t="s">
        <v>90</v>
      </c>
      <c r="L9" s="72" t="s">
        <v>188</v>
      </c>
      <c r="M9" s="8" t="s">
        <v>204</v>
      </c>
      <c r="N9" s="71" t="s">
        <v>213</v>
      </c>
      <c r="O9" s="8" t="s">
        <v>5</v>
      </c>
      <c r="P9" s="71" t="s">
        <v>5</v>
      </c>
      <c r="Q9" s="8" t="s">
        <v>191</v>
      </c>
      <c r="R9" s="71" t="s">
        <v>191</v>
      </c>
      <c r="S9" s="8" t="s">
        <v>93</v>
      </c>
      <c r="T9" s="8"/>
      <c r="U9" s="38" t="s">
        <v>190</v>
      </c>
      <c r="V9" s="38" t="s">
        <v>190</v>
      </c>
      <c r="W9" s="39" t="s">
        <v>200</v>
      </c>
      <c r="X9" s="39" t="s">
        <v>200</v>
      </c>
      <c r="Y9" s="40" t="s">
        <v>201</v>
      </c>
      <c r="Z9" s="77" t="s">
        <v>201</v>
      </c>
    </row>
    <row r="10" spans="1:28" x14ac:dyDescent="0.2">
      <c r="A10" s="6"/>
      <c r="B10" s="6"/>
      <c r="C10" s="7">
        <v>1</v>
      </c>
      <c r="D10" s="73" t="s">
        <v>211</v>
      </c>
      <c r="E10" s="7">
        <v>2</v>
      </c>
      <c r="F10" s="73" t="s">
        <v>211</v>
      </c>
      <c r="G10" s="7">
        <v>3</v>
      </c>
      <c r="H10" s="73" t="s">
        <v>211</v>
      </c>
      <c r="I10" s="7">
        <v>4</v>
      </c>
      <c r="J10" s="73" t="s">
        <v>211</v>
      </c>
      <c r="K10" s="7">
        <v>5</v>
      </c>
      <c r="L10" s="73" t="s">
        <v>211</v>
      </c>
      <c r="M10" s="7">
        <v>6</v>
      </c>
      <c r="N10" s="73" t="s">
        <v>211</v>
      </c>
      <c r="O10" s="7">
        <v>7</v>
      </c>
      <c r="P10" s="73" t="s">
        <v>211</v>
      </c>
      <c r="Q10" s="7">
        <v>8</v>
      </c>
      <c r="R10" s="73" t="s">
        <v>211</v>
      </c>
      <c r="S10" s="7">
        <v>9</v>
      </c>
      <c r="T10" s="7"/>
      <c r="U10" s="7"/>
      <c r="V10" s="73" t="s">
        <v>211</v>
      </c>
      <c r="W10" s="17"/>
      <c r="X10" s="75" t="s">
        <v>211</v>
      </c>
      <c r="Y10" s="17"/>
      <c r="Z10" s="76" t="s">
        <v>211</v>
      </c>
    </row>
    <row r="11" spans="1:28" x14ac:dyDescent="0.2">
      <c r="A11" s="10">
        <v>6</v>
      </c>
      <c r="B11" s="10" t="s">
        <v>7</v>
      </c>
      <c r="C11" s="29">
        <f t="shared" ref="C11:S11" si="0">SUM(C12+C37+C42+C44+C49)</f>
        <v>4662500</v>
      </c>
      <c r="D11" s="90">
        <f>C11/7.5345</f>
        <v>618820.0942331939</v>
      </c>
      <c r="E11" s="29">
        <f t="shared" si="0"/>
        <v>125492</v>
      </c>
      <c r="F11" s="91">
        <f>E11/7.5345</f>
        <v>16655.650673568252</v>
      </c>
      <c r="G11" s="29">
        <f t="shared" si="0"/>
        <v>171000</v>
      </c>
      <c r="H11" s="92">
        <f>G11/7.5345</f>
        <v>22695.600238901054</v>
      </c>
      <c r="I11" s="29">
        <f t="shared" si="0"/>
        <v>344023</v>
      </c>
      <c r="J11" s="92">
        <f t="shared" ref="J11:J42" si="1">I11/7.5345</f>
        <v>45659.6987192249</v>
      </c>
      <c r="K11" s="29">
        <f>SUM(K12,K37,K42,K49,K54,K59)</f>
        <v>338000</v>
      </c>
      <c r="L11" s="92">
        <f>K11/7.5345</f>
        <v>44860.309244143602</v>
      </c>
      <c r="M11" s="29">
        <f t="shared" si="0"/>
        <v>8966</v>
      </c>
      <c r="N11" s="92">
        <f>M11/7.5345</f>
        <v>1189.9927002455372</v>
      </c>
      <c r="O11" s="29">
        <f t="shared" si="0"/>
        <v>7987</v>
      </c>
      <c r="P11" s="92">
        <f>O11/7.5345</f>
        <v>1060.0570708076182</v>
      </c>
      <c r="Q11" s="29">
        <f t="shared" si="0"/>
        <v>0</v>
      </c>
      <c r="R11" s="29">
        <f>Q11/7.5345</f>
        <v>0</v>
      </c>
      <c r="S11" s="29">
        <f t="shared" si="0"/>
        <v>0</v>
      </c>
      <c r="T11" s="29">
        <f t="shared" ref="T11:T42" si="2">S11/7.5345</f>
        <v>0</v>
      </c>
      <c r="U11" s="44">
        <f t="shared" ref="U11:U42" si="3">SUM(C11,E11,G11,I11,K11,M11,O11,Q11,S11)</f>
        <v>5657968</v>
      </c>
      <c r="V11" s="81">
        <f>U11/7.5345</f>
        <v>750941.40288008493</v>
      </c>
      <c r="W11" s="44"/>
      <c r="X11" s="44"/>
      <c r="Y11" s="44"/>
      <c r="Z11" s="1"/>
    </row>
    <row r="12" spans="1:28" x14ac:dyDescent="0.2">
      <c r="A12" s="10">
        <v>63</v>
      </c>
      <c r="B12" s="10" t="s">
        <v>9</v>
      </c>
      <c r="C12" s="29">
        <f t="shared" ref="C12:S12" si="4">SUM(C13:C36)</f>
        <v>4662500</v>
      </c>
      <c r="D12" s="29">
        <f t="shared" ref="D12:F62" si="5">C12/7.5345</f>
        <v>618820.0942331939</v>
      </c>
      <c r="E12" s="29">
        <f t="shared" si="4"/>
        <v>0</v>
      </c>
      <c r="F12" s="29">
        <f t="shared" si="5"/>
        <v>0</v>
      </c>
      <c r="G12" s="29">
        <f t="shared" si="4"/>
        <v>0</v>
      </c>
      <c r="H12" s="29">
        <f t="shared" ref="H12" si="6">G12/7.5345</f>
        <v>0</v>
      </c>
      <c r="I12" s="29">
        <f>SUM(I13:I61)</f>
        <v>344023</v>
      </c>
      <c r="J12" s="29">
        <f t="shared" si="1"/>
        <v>45659.6987192249</v>
      </c>
      <c r="K12" s="29">
        <f t="shared" si="4"/>
        <v>0</v>
      </c>
      <c r="L12" s="29">
        <f t="shared" ref="L12" si="7">K12/7.5345</f>
        <v>0</v>
      </c>
      <c r="M12" s="29">
        <f t="shared" si="4"/>
        <v>0</v>
      </c>
      <c r="N12" s="29">
        <f t="shared" ref="N12" si="8">M12/7.5345</f>
        <v>0</v>
      </c>
      <c r="O12" s="29">
        <f t="shared" si="4"/>
        <v>0</v>
      </c>
      <c r="P12" s="29">
        <f t="shared" ref="P12" si="9">O12/7.5345</f>
        <v>0</v>
      </c>
      <c r="Q12" s="29">
        <f t="shared" si="4"/>
        <v>0</v>
      </c>
      <c r="R12" s="29">
        <f t="shared" ref="R12" si="10">Q12/7.5345</f>
        <v>0</v>
      </c>
      <c r="S12" s="29">
        <f t="shared" si="4"/>
        <v>0</v>
      </c>
      <c r="T12" s="29">
        <f t="shared" si="2"/>
        <v>0</v>
      </c>
      <c r="U12" s="44">
        <f t="shared" si="3"/>
        <v>5006523</v>
      </c>
      <c r="V12" s="29">
        <f t="shared" ref="V12:V62" si="11">U12/7.5345</f>
        <v>664479.79295241879</v>
      </c>
      <c r="W12" s="44">
        <f>SUM(W13:W36)</f>
        <v>4866983</v>
      </c>
      <c r="X12" s="29">
        <f>W12/7.5345</f>
        <v>645959.65226624196</v>
      </c>
      <c r="Y12" s="44">
        <f>SUM(Y13:Y36)</f>
        <v>4866983</v>
      </c>
      <c r="Z12" s="29">
        <f>Y12/7.5345</f>
        <v>645959.65226624196</v>
      </c>
    </row>
    <row r="13" spans="1:28" x14ac:dyDescent="0.2">
      <c r="A13" s="12">
        <v>63231</v>
      </c>
      <c r="B13" s="12" t="s">
        <v>138</v>
      </c>
      <c r="C13" s="30"/>
      <c r="D13" s="29">
        <f t="shared" si="5"/>
        <v>0</v>
      </c>
      <c r="E13" s="30"/>
      <c r="F13" s="29">
        <f t="shared" si="5"/>
        <v>0</v>
      </c>
      <c r="G13" s="30"/>
      <c r="H13" s="29">
        <f t="shared" ref="H13" si="12">G13/7.5345</f>
        <v>0</v>
      </c>
      <c r="I13" s="30"/>
      <c r="J13" s="29">
        <f t="shared" si="1"/>
        <v>0</v>
      </c>
      <c r="K13" s="30"/>
      <c r="L13" s="29">
        <f t="shared" ref="L13" si="13">K13/7.5345</f>
        <v>0</v>
      </c>
      <c r="M13" s="30"/>
      <c r="N13" s="29">
        <f t="shared" ref="N13" si="14">M13/7.5345</f>
        <v>0</v>
      </c>
      <c r="O13" s="30"/>
      <c r="P13" s="29">
        <f t="shared" ref="P13" si="15">O13/7.5345</f>
        <v>0</v>
      </c>
      <c r="Q13" s="30"/>
      <c r="R13" s="29">
        <f t="shared" ref="R13" si="16">Q13/7.5345</f>
        <v>0</v>
      </c>
      <c r="S13" s="30"/>
      <c r="T13" s="29">
        <f t="shared" si="2"/>
        <v>0</v>
      </c>
      <c r="U13" s="44">
        <f t="shared" si="3"/>
        <v>0</v>
      </c>
      <c r="V13" s="29">
        <f t="shared" si="11"/>
        <v>0</v>
      </c>
      <c r="W13" s="30"/>
      <c r="X13" s="29">
        <f t="shared" ref="X13:X62" si="17">W13/7.5345</f>
        <v>0</v>
      </c>
      <c r="Y13" s="30"/>
      <c r="Z13" s="29">
        <f t="shared" ref="Z13:Z62" si="18">Y13/7.5345</f>
        <v>0</v>
      </c>
    </row>
    <row r="14" spans="1:28" x14ac:dyDescent="0.2">
      <c r="A14" s="12">
        <v>63241</v>
      </c>
      <c r="B14" s="12" t="s">
        <v>137</v>
      </c>
      <c r="C14" s="30"/>
      <c r="D14" s="29">
        <f t="shared" si="5"/>
        <v>0</v>
      </c>
      <c r="E14" s="30"/>
      <c r="F14" s="29">
        <f t="shared" si="5"/>
        <v>0</v>
      </c>
      <c r="G14" s="30"/>
      <c r="H14" s="29">
        <f t="shared" ref="H14" si="19">G14/7.5345</f>
        <v>0</v>
      </c>
      <c r="I14" s="30"/>
      <c r="J14" s="29">
        <f t="shared" si="1"/>
        <v>0</v>
      </c>
      <c r="K14" s="30"/>
      <c r="L14" s="29">
        <f t="shared" ref="L14" si="20">K14/7.5345</f>
        <v>0</v>
      </c>
      <c r="M14" s="30"/>
      <c r="N14" s="29">
        <f t="shared" ref="N14" si="21">M14/7.5345</f>
        <v>0</v>
      </c>
      <c r="O14" s="30"/>
      <c r="P14" s="29">
        <f t="shared" ref="P14" si="22">O14/7.5345</f>
        <v>0</v>
      </c>
      <c r="Q14" s="30"/>
      <c r="R14" s="29">
        <f t="shared" ref="R14" si="23">Q14/7.5345</f>
        <v>0</v>
      </c>
      <c r="S14" s="30"/>
      <c r="T14" s="29">
        <f t="shared" si="2"/>
        <v>0</v>
      </c>
      <c r="U14" s="44">
        <f t="shared" si="3"/>
        <v>0</v>
      </c>
      <c r="V14" s="29">
        <f t="shared" si="11"/>
        <v>0</v>
      </c>
      <c r="W14" s="30"/>
      <c r="X14" s="29">
        <f t="shared" si="17"/>
        <v>0</v>
      </c>
      <c r="Y14" s="30"/>
      <c r="Z14" s="29">
        <f t="shared" si="18"/>
        <v>0</v>
      </c>
      <c r="AB14" s="2"/>
    </row>
    <row r="15" spans="1:28" x14ac:dyDescent="0.2">
      <c r="A15" s="6">
        <v>63311</v>
      </c>
      <c r="B15" s="6" t="s">
        <v>8</v>
      </c>
      <c r="C15" s="31"/>
      <c r="D15" s="29">
        <f t="shared" si="5"/>
        <v>0</v>
      </c>
      <c r="E15" s="31"/>
      <c r="F15" s="29">
        <f t="shared" si="5"/>
        <v>0</v>
      </c>
      <c r="G15" s="31"/>
      <c r="H15" s="29">
        <f t="shared" ref="H15" si="24">G15/7.5345</f>
        <v>0</v>
      </c>
      <c r="I15" s="31"/>
      <c r="J15" s="29">
        <f t="shared" si="1"/>
        <v>0</v>
      </c>
      <c r="K15" s="31"/>
      <c r="L15" s="29">
        <f t="shared" ref="L15" si="25">K15/7.5345</f>
        <v>0</v>
      </c>
      <c r="M15" s="31"/>
      <c r="N15" s="29">
        <f t="shared" ref="N15" si="26">M15/7.5345</f>
        <v>0</v>
      </c>
      <c r="O15" s="31"/>
      <c r="P15" s="29">
        <f t="shared" ref="P15" si="27">O15/7.5345</f>
        <v>0</v>
      </c>
      <c r="Q15" s="31"/>
      <c r="R15" s="29">
        <f t="shared" ref="R15" si="28">Q15/7.5345</f>
        <v>0</v>
      </c>
      <c r="S15" s="31"/>
      <c r="T15" s="29">
        <f t="shared" si="2"/>
        <v>0</v>
      </c>
      <c r="U15" s="44">
        <f t="shared" si="3"/>
        <v>0</v>
      </c>
      <c r="V15" s="29">
        <f t="shared" si="11"/>
        <v>0</v>
      </c>
      <c r="W15" s="30"/>
      <c r="X15" s="29">
        <f t="shared" si="17"/>
        <v>0</v>
      </c>
      <c r="Y15" s="30"/>
      <c r="Z15" s="29">
        <f t="shared" si="18"/>
        <v>0</v>
      </c>
    </row>
    <row r="16" spans="1:28" x14ac:dyDescent="0.2">
      <c r="A16" s="6">
        <v>63313</v>
      </c>
      <c r="B16" s="6" t="s">
        <v>74</v>
      </c>
      <c r="C16" s="31"/>
      <c r="D16" s="29">
        <f t="shared" si="5"/>
        <v>0</v>
      </c>
      <c r="E16" s="31"/>
      <c r="F16" s="29">
        <f t="shared" si="5"/>
        <v>0</v>
      </c>
      <c r="G16" s="31"/>
      <c r="H16" s="29">
        <f t="shared" ref="H16" si="29">G16/7.5345</f>
        <v>0</v>
      </c>
      <c r="I16" s="31"/>
      <c r="J16" s="29">
        <f t="shared" si="1"/>
        <v>0</v>
      </c>
      <c r="K16" s="31"/>
      <c r="L16" s="29">
        <f t="shared" ref="L16" si="30">K16/7.5345</f>
        <v>0</v>
      </c>
      <c r="M16" s="31"/>
      <c r="N16" s="29">
        <f t="shared" ref="N16" si="31">M16/7.5345</f>
        <v>0</v>
      </c>
      <c r="O16" s="31"/>
      <c r="P16" s="29">
        <f t="shared" ref="P16" si="32">O16/7.5345</f>
        <v>0</v>
      </c>
      <c r="Q16" s="31"/>
      <c r="R16" s="29">
        <f t="shared" ref="R16" si="33">Q16/7.5345</f>
        <v>0</v>
      </c>
      <c r="S16" s="31"/>
      <c r="T16" s="29">
        <f t="shared" si="2"/>
        <v>0</v>
      </c>
      <c r="U16" s="44">
        <f t="shared" si="3"/>
        <v>0</v>
      </c>
      <c r="V16" s="29">
        <f t="shared" si="11"/>
        <v>0</v>
      </c>
      <c r="W16" s="30"/>
      <c r="X16" s="29">
        <f t="shared" si="17"/>
        <v>0</v>
      </c>
      <c r="Y16" s="30"/>
      <c r="Z16" s="29">
        <f t="shared" si="18"/>
        <v>0</v>
      </c>
    </row>
    <row r="17" spans="1:26" x14ac:dyDescent="0.2">
      <c r="A17" s="6">
        <v>63314</v>
      </c>
      <c r="B17" s="6" t="s">
        <v>75</v>
      </c>
      <c r="C17" s="31"/>
      <c r="D17" s="29">
        <f t="shared" si="5"/>
        <v>0</v>
      </c>
      <c r="E17" s="31"/>
      <c r="F17" s="29">
        <f t="shared" si="5"/>
        <v>0</v>
      </c>
      <c r="G17" s="31"/>
      <c r="H17" s="29">
        <f t="shared" ref="H17" si="34">G17/7.5345</f>
        <v>0</v>
      </c>
      <c r="I17" s="31"/>
      <c r="J17" s="29">
        <f t="shared" si="1"/>
        <v>0</v>
      </c>
      <c r="K17" s="31"/>
      <c r="L17" s="29">
        <f t="shared" ref="L17" si="35">K17/7.5345</f>
        <v>0</v>
      </c>
      <c r="M17" s="31"/>
      <c r="N17" s="29">
        <f t="shared" ref="N17" si="36">M17/7.5345</f>
        <v>0</v>
      </c>
      <c r="O17" s="31"/>
      <c r="P17" s="29">
        <f t="shared" ref="P17" si="37">O17/7.5345</f>
        <v>0</v>
      </c>
      <c r="Q17" s="31"/>
      <c r="R17" s="29">
        <f t="shared" ref="R17" si="38">Q17/7.5345</f>
        <v>0</v>
      </c>
      <c r="S17" s="31"/>
      <c r="T17" s="29">
        <f t="shared" si="2"/>
        <v>0</v>
      </c>
      <c r="U17" s="44">
        <f t="shared" si="3"/>
        <v>0</v>
      </c>
      <c r="V17" s="29">
        <f t="shared" si="11"/>
        <v>0</v>
      </c>
      <c r="W17" s="30"/>
      <c r="X17" s="29">
        <f t="shared" si="17"/>
        <v>0</v>
      </c>
      <c r="Y17" s="30"/>
      <c r="Z17" s="29">
        <f t="shared" si="18"/>
        <v>0</v>
      </c>
    </row>
    <row r="18" spans="1:26" x14ac:dyDescent="0.2">
      <c r="A18" s="6">
        <v>63321</v>
      </c>
      <c r="B18" s="6" t="s">
        <v>10</v>
      </c>
      <c r="C18" s="31"/>
      <c r="D18" s="29">
        <f t="shared" si="5"/>
        <v>0</v>
      </c>
      <c r="E18" s="31"/>
      <c r="F18" s="29">
        <f t="shared" si="5"/>
        <v>0</v>
      </c>
      <c r="G18" s="31"/>
      <c r="H18" s="29">
        <f t="shared" ref="H18" si="39">G18/7.5345</f>
        <v>0</v>
      </c>
      <c r="I18" s="31"/>
      <c r="J18" s="29">
        <f t="shared" si="1"/>
        <v>0</v>
      </c>
      <c r="K18" s="31"/>
      <c r="L18" s="29">
        <f t="shared" ref="L18" si="40">K18/7.5345</f>
        <v>0</v>
      </c>
      <c r="M18" s="31"/>
      <c r="N18" s="29">
        <f t="shared" ref="N18" si="41">M18/7.5345</f>
        <v>0</v>
      </c>
      <c r="O18" s="31"/>
      <c r="P18" s="29">
        <f t="shared" ref="P18" si="42">O18/7.5345</f>
        <v>0</v>
      </c>
      <c r="Q18" s="31"/>
      <c r="R18" s="29">
        <f t="shared" ref="R18" si="43">Q18/7.5345</f>
        <v>0</v>
      </c>
      <c r="S18" s="31"/>
      <c r="T18" s="29">
        <f t="shared" si="2"/>
        <v>0</v>
      </c>
      <c r="U18" s="44">
        <f t="shared" si="3"/>
        <v>0</v>
      </c>
      <c r="V18" s="29">
        <f t="shared" si="11"/>
        <v>0</v>
      </c>
      <c r="W18" s="30"/>
      <c r="X18" s="29">
        <f t="shared" si="17"/>
        <v>0</v>
      </c>
      <c r="Y18" s="30"/>
      <c r="Z18" s="29">
        <f t="shared" si="18"/>
        <v>0</v>
      </c>
    </row>
    <row r="19" spans="1:26" x14ac:dyDescent="0.2">
      <c r="A19" s="6">
        <v>63323</v>
      </c>
      <c r="B19" s="6" t="s">
        <v>73</v>
      </c>
      <c r="C19" s="31"/>
      <c r="D19" s="29">
        <f t="shared" si="5"/>
        <v>0</v>
      </c>
      <c r="E19" s="31"/>
      <c r="F19" s="29">
        <f t="shared" si="5"/>
        <v>0</v>
      </c>
      <c r="G19" s="31"/>
      <c r="H19" s="29">
        <f t="shared" ref="H19" si="44">G19/7.5345</f>
        <v>0</v>
      </c>
      <c r="I19" s="31"/>
      <c r="J19" s="29">
        <f t="shared" si="1"/>
        <v>0</v>
      </c>
      <c r="K19" s="31"/>
      <c r="L19" s="29">
        <f t="shared" ref="L19" si="45">K19/7.5345</f>
        <v>0</v>
      </c>
      <c r="M19" s="31"/>
      <c r="N19" s="29">
        <f t="shared" ref="N19" si="46">M19/7.5345</f>
        <v>0</v>
      </c>
      <c r="O19" s="31"/>
      <c r="P19" s="29">
        <f t="shared" ref="P19" si="47">O19/7.5345</f>
        <v>0</v>
      </c>
      <c r="Q19" s="31"/>
      <c r="R19" s="29">
        <f t="shared" ref="R19" si="48">Q19/7.5345</f>
        <v>0</v>
      </c>
      <c r="S19" s="31"/>
      <c r="T19" s="29">
        <f t="shared" si="2"/>
        <v>0</v>
      </c>
      <c r="U19" s="44">
        <f t="shared" si="3"/>
        <v>0</v>
      </c>
      <c r="V19" s="29">
        <f t="shared" si="11"/>
        <v>0</v>
      </c>
      <c r="W19" s="30"/>
      <c r="X19" s="29">
        <f t="shared" si="17"/>
        <v>0</v>
      </c>
      <c r="Y19" s="30"/>
      <c r="Z19" s="29">
        <f t="shared" si="18"/>
        <v>0</v>
      </c>
    </row>
    <row r="20" spans="1:26" x14ac:dyDescent="0.2">
      <c r="A20" s="6">
        <v>63324</v>
      </c>
      <c r="B20" s="6" t="s">
        <v>76</v>
      </c>
      <c r="C20" s="31"/>
      <c r="D20" s="29">
        <f t="shared" si="5"/>
        <v>0</v>
      </c>
      <c r="E20" s="31"/>
      <c r="F20" s="29">
        <f t="shared" si="5"/>
        <v>0</v>
      </c>
      <c r="G20" s="31"/>
      <c r="H20" s="29">
        <f t="shared" ref="H20" si="49">G20/7.5345</f>
        <v>0</v>
      </c>
      <c r="I20" s="31"/>
      <c r="J20" s="29">
        <f t="shared" si="1"/>
        <v>0</v>
      </c>
      <c r="K20" s="31"/>
      <c r="L20" s="29">
        <f t="shared" ref="L20" si="50">K20/7.5345</f>
        <v>0</v>
      </c>
      <c r="M20" s="31"/>
      <c r="N20" s="29">
        <f t="shared" ref="N20" si="51">M20/7.5345</f>
        <v>0</v>
      </c>
      <c r="O20" s="31"/>
      <c r="P20" s="29">
        <f t="shared" ref="P20" si="52">O20/7.5345</f>
        <v>0</v>
      </c>
      <c r="Q20" s="31"/>
      <c r="R20" s="29">
        <f t="shared" ref="R20" si="53">Q20/7.5345</f>
        <v>0</v>
      </c>
      <c r="S20" s="31"/>
      <c r="T20" s="29">
        <f t="shared" si="2"/>
        <v>0</v>
      </c>
      <c r="U20" s="44">
        <f t="shared" si="3"/>
        <v>0</v>
      </c>
      <c r="V20" s="29">
        <f t="shared" si="11"/>
        <v>0</v>
      </c>
      <c r="W20" s="30"/>
      <c r="X20" s="29">
        <f t="shared" si="17"/>
        <v>0</v>
      </c>
      <c r="Y20" s="30"/>
      <c r="Z20" s="29">
        <f t="shared" si="18"/>
        <v>0</v>
      </c>
    </row>
    <row r="21" spans="1:26" x14ac:dyDescent="0.2">
      <c r="A21" s="6">
        <v>63414</v>
      </c>
      <c r="B21" s="6" t="s">
        <v>11</v>
      </c>
      <c r="C21" s="31"/>
      <c r="D21" s="29">
        <f t="shared" si="5"/>
        <v>0</v>
      </c>
      <c r="E21" s="31"/>
      <c r="F21" s="29">
        <f t="shared" si="5"/>
        <v>0</v>
      </c>
      <c r="G21" s="31"/>
      <c r="H21" s="29">
        <f t="shared" ref="H21" si="54">G21/7.5345</f>
        <v>0</v>
      </c>
      <c r="I21" s="31"/>
      <c r="J21" s="29">
        <f t="shared" si="1"/>
        <v>0</v>
      </c>
      <c r="K21" s="31"/>
      <c r="L21" s="29">
        <f t="shared" ref="L21" si="55">K21/7.5345</f>
        <v>0</v>
      </c>
      <c r="M21" s="31"/>
      <c r="N21" s="29">
        <f t="shared" ref="N21" si="56">M21/7.5345</f>
        <v>0</v>
      </c>
      <c r="O21" s="31"/>
      <c r="P21" s="29">
        <f t="shared" ref="P21" si="57">O21/7.5345</f>
        <v>0</v>
      </c>
      <c r="Q21" s="31"/>
      <c r="R21" s="29">
        <f t="shared" ref="R21" si="58">Q21/7.5345</f>
        <v>0</v>
      </c>
      <c r="S21" s="31"/>
      <c r="T21" s="29">
        <f t="shared" si="2"/>
        <v>0</v>
      </c>
      <c r="U21" s="44">
        <f t="shared" si="3"/>
        <v>0</v>
      </c>
      <c r="V21" s="29">
        <f t="shared" si="11"/>
        <v>0</v>
      </c>
      <c r="W21" s="30"/>
      <c r="X21" s="29">
        <f t="shared" si="17"/>
        <v>0</v>
      </c>
      <c r="Y21" s="30"/>
      <c r="Z21" s="29">
        <f t="shared" si="18"/>
        <v>0</v>
      </c>
    </row>
    <row r="22" spans="1:26" x14ac:dyDescent="0.2">
      <c r="A22" s="6">
        <v>63416</v>
      </c>
      <c r="B22" s="6" t="s">
        <v>12</v>
      </c>
      <c r="C22" s="31"/>
      <c r="D22" s="29">
        <f t="shared" si="5"/>
        <v>0</v>
      </c>
      <c r="E22" s="31"/>
      <c r="F22" s="29">
        <f t="shared" si="5"/>
        <v>0</v>
      </c>
      <c r="G22" s="31"/>
      <c r="H22" s="29">
        <f t="shared" ref="H22" si="59">G22/7.5345</f>
        <v>0</v>
      </c>
      <c r="I22" s="31"/>
      <c r="J22" s="29">
        <f t="shared" si="1"/>
        <v>0</v>
      </c>
      <c r="K22" s="29"/>
      <c r="L22" s="29">
        <f t="shared" ref="L22" si="60">K22/7.5345</f>
        <v>0</v>
      </c>
      <c r="M22" s="31"/>
      <c r="N22" s="29">
        <f t="shared" ref="N22" si="61">M22/7.5345</f>
        <v>0</v>
      </c>
      <c r="O22" s="31"/>
      <c r="P22" s="29">
        <f t="shared" ref="P22" si="62">O22/7.5345</f>
        <v>0</v>
      </c>
      <c r="Q22" s="31"/>
      <c r="R22" s="29">
        <f t="shared" ref="R22" si="63">Q22/7.5345</f>
        <v>0</v>
      </c>
      <c r="S22" s="31"/>
      <c r="T22" s="29">
        <f t="shared" si="2"/>
        <v>0</v>
      </c>
      <c r="U22" s="44">
        <f t="shared" si="3"/>
        <v>0</v>
      </c>
      <c r="V22" s="29">
        <f t="shared" si="11"/>
        <v>0</v>
      </c>
      <c r="W22" s="30"/>
      <c r="X22" s="29">
        <f t="shared" si="17"/>
        <v>0</v>
      </c>
      <c r="Y22" s="30"/>
      <c r="Z22" s="29">
        <f t="shared" si="18"/>
        <v>0</v>
      </c>
    </row>
    <row r="23" spans="1:26" x14ac:dyDescent="0.2">
      <c r="A23" s="6">
        <v>63612</v>
      </c>
      <c r="B23" s="6" t="s">
        <v>170</v>
      </c>
      <c r="C23" s="31">
        <v>4577500</v>
      </c>
      <c r="D23" s="29">
        <f t="shared" si="5"/>
        <v>607538.65551795077</v>
      </c>
      <c r="E23" s="31"/>
      <c r="F23" s="29">
        <f t="shared" si="5"/>
        <v>0</v>
      </c>
      <c r="G23" s="31"/>
      <c r="H23" s="29">
        <f t="shared" ref="H23" si="64">G23/7.5345</f>
        <v>0</v>
      </c>
      <c r="I23" s="31"/>
      <c r="J23" s="29">
        <f t="shared" si="1"/>
        <v>0</v>
      </c>
      <c r="K23" s="29"/>
      <c r="L23" s="29">
        <f t="shared" ref="L23" si="65">K23/7.5345</f>
        <v>0</v>
      </c>
      <c r="M23" s="31"/>
      <c r="N23" s="29">
        <f t="shared" ref="N23" si="66">M23/7.5345</f>
        <v>0</v>
      </c>
      <c r="O23" s="31"/>
      <c r="P23" s="29">
        <f t="shared" ref="P23" si="67">O23/7.5345</f>
        <v>0</v>
      </c>
      <c r="Q23" s="31"/>
      <c r="R23" s="29">
        <f t="shared" ref="R23" si="68">Q23/7.5345</f>
        <v>0</v>
      </c>
      <c r="S23" s="31"/>
      <c r="T23" s="29">
        <f t="shared" si="2"/>
        <v>0</v>
      </c>
      <c r="U23" s="44">
        <f t="shared" si="3"/>
        <v>4577500</v>
      </c>
      <c r="V23" s="29">
        <f t="shared" si="11"/>
        <v>607538.65551795077</v>
      </c>
      <c r="W23" s="30">
        <v>4437960</v>
      </c>
      <c r="X23" s="29">
        <f t="shared" si="17"/>
        <v>589018.51483177382</v>
      </c>
      <c r="Y23" s="30">
        <v>4437960</v>
      </c>
      <c r="Z23" s="29">
        <f t="shared" si="18"/>
        <v>589018.51483177382</v>
      </c>
    </row>
    <row r="24" spans="1:26" x14ac:dyDescent="0.2">
      <c r="A24" s="6">
        <v>63613</v>
      </c>
      <c r="B24" s="6" t="s">
        <v>168</v>
      </c>
      <c r="C24" s="31"/>
      <c r="D24" s="29">
        <f t="shared" si="5"/>
        <v>0</v>
      </c>
      <c r="E24" s="31"/>
      <c r="F24" s="29">
        <f t="shared" si="5"/>
        <v>0</v>
      </c>
      <c r="G24" s="31"/>
      <c r="H24" s="29">
        <f t="shared" ref="H24" si="69">G24/7.5345</f>
        <v>0</v>
      </c>
      <c r="I24" s="31">
        <v>319023</v>
      </c>
      <c r="J24" s="29">
        <f t="shared" si="1"/>
        <v>42341.628508859249</v>
      </c>
      <c r="K24" s="29"/>
      <c r="L24" s="29">
        <f t="shared" ref="L24" si="70">K24/7.5345</f>
        <v>0</v>
      </c>
      <c r="M24" s="31"/>
      <c r="N24" s="29">
        <f t="shared" ref="N24" si="71">M24/7.5345</f>
        <v>0</v>
      </c>
      <c r="O24" s="31"/>
      <c r="P24" s="29">
        <f t="shared" ref="P24" si="72">O24/7.5345</f>
        <v>0</v>
      </c>
      <c r="Q24" s="31"/>
      <c r="R24" s="29">
        <f t="shared" ref="R24" si="73">Q24/7.5345</f>
        <v>0</v>
      </c>
      <c r="S24" s="31"/>
      <c r="T24" s="29">
        <f t="shared" si="2"/>
        <v>0</v>
      </c>
      <c r="U24" s="44">
        <f t="shared" si="3"/>
        <v>319023</v>
      </c>
      <c r="V24" s="29">
        <f t="shared" si="11"/>
        <v>42341.628508859249</v>
      </c>
      <c r="W24" s="30">
        <v>319023</v>
      </c>
      <c r="X24" s="29">
        <f t="shared" si="17"/>
        <v>42341.628508859249</v>
      </c>
      <c r="Y24" s="30">
        <v>319023</v>
      </c>
      <c r="Z24" s="29">
        <f t="shared" si="18"/>
        <v>42341.628508859249</v>
      </c>
    </row>
    <row r="25" spans="1:26" x14ac:dyDescent="0.2">
      <c r="A25" s="6">
        <v>63622</v>
      </c>
      <c r="B25" s="6" t="s">
        <v>174</v>
      </c>
      <c r="C25" s="31">
        <v>85000</v>
      </c>
      <c r="D25" s="29">
        <f t="shared" si="5"/>
        <v>11281.438715243214</v>
      </c>
      <c r="E25" s="31"/>
      <c r="F25" s="29">
        <f t="shared" si="5"/>
        <v>0</v>
      </c>
      <c r="G25" s="31"/>
      <c r="H25" s="29">
        <f t="shared" ref="H25" si="74">G25/7.5345</f>
        <v>0</v>
      </c>
      <c r="I25" s="31"/>
      <c r="J25" s="29">
        <f t="shared" si="1"/>
        <v>0</v>
      </c>
      <c r="K25" s="29"/>
      <c r="L25" s="29">
        <f t="shared" ref="L25" si="75">K25/7.5345</f>
        <v>0</v>
      </c>
      <c r="M25" s="31"/>
      <c r="N25" s="29">
        <f t="shared" ref="N25" si="76">M25/7.5345</f>
        <v>0</v>
      </c>
      <c r="O25" s="31"/>
      <c r="P25" s="29">
        <f t="shared" ref="P25" si="77">O25/7.5345</f>
        <v>0</v>
      </c>
      <c r="Q25" s="31"/>
      <c r="R25" s="29">
        <f t="shared" ref="R25" si="78">Q25/7.5345</f>
        <v>0</v>
      </c>
      <c r="S25" s="31"/>
      <c r="T25" s="29">
        <f t="shared" si="2"/>
        <v>0</v>
      </c>
      <c r="U25" s="44">
        <f t="shared" si="3"/>
        <v>85000</v>
      </c>
      <c r="V25" s="29">
        <f t="shared" si="11"/>
        <v>11281.438715243214</v>
      </c>
      <c r="W25" s="30">
        <v>85000</v>
      </c>
      <c r="X25" s="29">
        <f t="shared" si="17"/>
        <v>11281.438715243214</v>
      </c>
      <c r="Y25" s="30">
        <v>85000</v>
      </c>
      <c r="Z25" s="29">
        <f t="shared" si="18"/>
        <v>11281.438715243214</v>
      </c>
    </row>
    <row r="26" spans="1:26" x14ac:dyDescent="0.2">
      <c r="A26" s="6">
        <v>63623</v>
      </c>
      <c r="B26" s="6" t="s">
        <v>169</v>
      </c>
      <c r="C26" s="31"/>
      <c r="D26" s="29">
        <f t="shared" si="5"/>
        <v>0</v>
      </c>
      <c r="E26" s="31"/>
      <c r="F26" s="29">
        <f t="shared" si="5"/>
        <v>0</v>
      </c>
      <c r="G26" s="31"/>
      <c r="H26" s="29">
        <f t="shared" ref="H26" si="79">G26/7.5345</f>
        <v>0</v>
      </c>
      <c r="I26" s="31">
        <v>25000</v>
      </c>
      <c r="J26" s="29">
        <f t="shared" si="1"/>
        <v>3318.0702103656513</v>
      </c>
      <c r="K26" s="29"/>
      <c r="L26" s="29">
        <f t="shared" ref="L26" si="80">K26/7.5345</f>
        <v>0</v>
      </c>
      <c r="M26" s="31"/>
      <c r="N26" s="29">
        <f t="shared" ref="N26" si="81">M26/7.5345</f>
        <v>0</v>
      </c>
      <c r="O26" s="31"/>
      <c r="P26" s="29">
        <f t="shared" ref="P26" si="82">O26/7.5345</f>
        <v>0</v>
      </c>
      <c r="Q26" s="31"/>
      <c r="R26" s="29">
        <f t="shared" ref="R26" si="83">Q26/7.5345</f>
        <v>0</v>
      </c>
      <c r="S26" s="31"/>
      <c r="T26" s="29">
        <f t="shared" si="2"/>
        <v>0</v>
      </c>
      <c r="U26" s="44">
        <f t="shared" si="3"/>
        <v>25000</v>
      </c>
      <c r="V26" s="29">
        <f t="shared" si="11"/>
        <v>3318.0702103656513</v>
      </c>
      <c r="W26" s="30">
        <v>25000</v>
      </c>
      <c r="X26" s="29">
        <f t="shared" si="17"/>
        <v>3318.0702103656513</v>
      </c>
      <c r="Y26" s="30">
        <v>25000</v>
      </c>
      <c r="Z26" s="29">
        <f t="shared" si="18"/>
        <v>3318.0702103656513</v>
      </c>
    </row>
    <row r="27" spans="1:26" x14ac:dyDescent="0.2">
      <c r="A27" s="6">
        <v>63812</v>
      </c>
      <c r="B27" s="6" t="s">
        <v>172</v>
      </c>
      <c r="C27" s="31"/>
      <c r="D27" s="29">
        <f t="shared" si="5"/>
        <v>0</v>
      </c>
      <c r="E27" s="31"/>
      <c r="F27" s="29">
        <f t="shared" si="5"/>
        <v>0</v>
      </c>
      <c r="G27" s="31"/>
      <c r="H27" s="29">
        <f t="shared" ref="H27" si="84">G27/7.5345</f>
        <v>0</v>
      </c>
      <c r="I27" s="31"/>
      <c r="J27" s="29">
        <f t="shared" si="1"/>
        <v>0</v>
      </c>
      <c r="K27" s="29"/>
      <c r="L27" s="29">
        <f t="shared" ref="L27" si="85">K27/7.5345</f>
        <v>0</v>
      </c>
      <c r="M27" s="31"/>
      <c r="N27" s="29">
        <f t="shared" ref="N27" si="86">M27/7.5345</f>
        <v>0</v>
      </c>
      <c r="O27" s="31"/>
      <c r="P27" s="29">
        <f t="shared" ref="P27" si="87">O27/7.5345</f>
        <v>0</v>
      </c>
      <c r="Q27" s="31"/>
      <c r="R27" s="29">
        <f t="shared" ref="R27" si="88">Q27/7.5345</f>
        <v>0</v>
      </c>
      <c r="S27" s="31"/>
      <c r="T27" s="29">
        <f t="shared" si="2"/>
        <v>0</v>
      </c>
      <c r="U27" s="44">
        <f t="shared" si="3"/>
        <v>0</v>
      </c>
      <c r="V27" s="29">
        <f t="shared" si="11"/>
        <v>0</v>
      </c>
      <c r="W27" s="30"/>
      <c r="X27" s="29">
        <f t="shared" si="17"/>
        <v>0</v>
      </c>
      <c r="Y27" s="30"/>
      <c r="Z27" s="29">
        <f t="shared" si="18"/>
        <v>0</v>
      </c>
    </row>
    <row r="28" spans="1:26" x14ac:dyDescent="0.2">
      <c r="A28" s="6">
        <v>63813</v>
      </c>
      <c r="B28" s="6" t="s">
        <v>171</v>
      </c>
      <c r="C28" s="31"/>
      <c r="D28" s="29">
        <f t="shared" si="5"/>
        <v>0</v>
      </c>
      <c r="E28" s="31"/>
      <c r="F28" s="29">
        <f t="shared" si="5"/>
        <v>0</v>
      </c>
      <c r="G28" s="31"/>
      <c r="H28" s="29">
        <f t="shared" ref="H28" si="89">G28/7.5345</f>
        <v>0</v>
      </c>
      <c r="I28" s="31"/>
      <c r="J28" s="29">
        <f t="shared" si="1"/>
        <v>0</v>
      </c>
      <c r="K28" s="29"/>
      <c r="L28" s="29">
        <f t="shared" ref="L28" si="90">K28/7.5345</f>
        <v>0</v>
      </c>
      <c r="M28" s="31"/>
      <c r="N28" s="29">
        <f t="shared" ref="N28" si="91">M28/7.5345</f>
        <v>0</v>
      </c>
      <c r="O28" s="31"/>
      <c r="P28" s="29">
        <f t="shared" ref="P28" si="92">O28/7.5345</f>
        <v>0</v>
      </c>
      <c r="Q28" s="31"/>
      <c r="R28" s="29">
        <f t="shared" ref="R28" si="93">Q28/7.5345</f>
        <v>0</v>
      </c>
      <c r="S28" s="31"/>
      <c r="T28" s="29">
        <f t="shared" si="2"/>
        <v>0</v>
      </c>
      <c r="U28" s="44">
        <f t="shared" si="3"/>
        <v>0</v>
      </c>
      <c r="V28" s="29">
        <f t="shared" si="11"/>
        <v>0</v>
      </c>
      <c r="W28" s="30"/>
      <c r="X28" s="29">
        <f t="shared" si="17"/>
        <v>0</v>
      </c>
      <c r="Y28" s="30"/>
      <c r="Z28" s="29">
        <f t="shared" si="18"/>
        <v>0</v>
      </c>
    </row>
    <row r="29" spans="1:26" x14ac:dyDescent="0.2">
      <c r="A29" s="6">
        <v>63814</v>
      </c>
      <c r="B29" s="6" t="s">
        <v>173</v>
      </c>
      <c r="C29" s="31"/>
      <c r="D29" s="29">
        <f t="shared" si="5"/>
        <v>0</v>
      </c>
      <c r="E29" s="31"/>
      <c r="F29" s="29">
        <f t="shared" si="5"/>
        <v>0</v>
      </c>
      <c r="G29" s="31"/>
      <c r="H29" s="29">
        <f t="shared" ref="H29" si="94">G29/7.5345</f>
        <v>0</v>
      </c>
      <c r="I29" s="31"/>
      <c r="J29" s="29">
        <f t="shared" si="1"/>
        <v>0</v>
      </c>
      <c r="K29" s="29"/>
      <c r="L29" s="29">
        <f t="shared" ref="L29" si="95">K29/7.5345</f>
        <v>0</v>
      </c>
      <c r="M29" s="31"/>
      <c r="N29" s="29">
        <f t="shared" ref="N29" si="96">M29/7.5345</f>
        <v>0</v>
      </c>
      <c r="O29" s="31"/>
      <c r="P29" s="29">
        <f t="shared" ref="P29" si="97">O29/7.5345</f>
        <v>0</v>
      </c>
      <c r="Q29" s="31"/>
      <c r="R29" s="29">
        <f t="shared" ref="R29" si="98">Q29/7.5345</f>
        <v>0</v>
      </c>
      <c r="S29" s="31"/>
      <c r="T29" s="29">
        <f t="shared" si="2"/>
        <v>0</v>
      </c>
      <c r="U29" s="44">
        <f t="shared" si="3"/>
        <v>0</v>
      </c>
      <c r="V29" s="29">
        <f t="shared" si="11"/>
        <v>0</v>
      </c>
      <c r="W29" s="30"/>
      <c r="X29" s="29">
        <f t="shared" si="17"/>
        <v>0</v>
      </c>
      <c r="Y29" s="30"/>
      <c r="Z29" s="29">
        <f t="shared" si="18"/>
        <v>0</v>
      </c>
    </row>
    <row r="30" spans="1:26" x14ac:dyDescent="0.2">
      <c r="A30" s="6">
        <v>63822</v>
      </c>
      <c r="B30" s="6" t="s">
        <v>175</v>
      </c>
      <c r="C30" s="31"/>
      <c r="D30" s="29">
        <f t="shared" si="5"/>
        <v>0</v>
      </c>
      <c r="E30" s="31"/>
      <c r="F30" s="29">
        <f t="shared" si="5"/>
        <v>0</v>
      </c>
      <c r="G30" s="31"/>
      <c r="H30" s="29">
        <f t="shared" ref="H30" si="99">G30/7.5345</f>
        <v>0</v>
      </c>
      <c r="I30" s="31"/>
      <c r="J30" s="29">
        <f t="shared" si="1"/>
        <v>0</v>
      </c>
      <c r="K30" s="29"/>
      <c r="L30" s="29">
        <f t="shared" ref="L30" si="100">K30/7.5345</f>
        <v>0</v>
      </c>
      <c r="M30" s="31"/>
      <c r="N30" s="29">
        <f t="shared" ref="N30" si="101">M30/7.5345</f>
        <v>0</v>
      </c>
      <c r="O30" s="31"/>
      <c r="P30" s="29">
        <f t="shared" ref="P30" si="102">O30/7.5345</f>
        <v>0</v>
      </c>
      <c r="Q30" s="31"/>
      <c r="R30" s="29">
        <f t="shared" ref="R30" si="103">Q30/7.5345</f>
        <v>0</v>
      </c>
      <c r="S30" s="31"/>
      <c r="T30" s="29">
        <f t="shared" si="2"/>
        <v>0</v>
      </c>
      <c r="U30" s="44">
        <f t="shared" si="3"/>
        <v>0</v>
      </c>
      <c r="V30" s="29">
        <f t="shared" si="11"/>
        <v>0</v>
      </c>
      <c r="W30" s="30"/>
      <c r="X30" s="29">
        <f t="shared" si="17"/>
        <v>0</v>
      </c>
      <c r="Y30" s="30"/>
      <c r="Z30" s="29">
        <f t="shared" si="18"/>
        <v>0</v>
      </c>
    </row>
    <row r="31" spans="1:26" x14ac:dyDescent="0.2">
      <c r="A31" s="6">
        <v>63823</v>
      </c>
      <c r="B31" s="6" t="s">
        <v>176</v>
      </c>
      <c r="C31" s="31"/>
      <c r="D31" s="29">
        <f t="shared" si="5"/>
        <v>0</v>
      </c>
      <c r="E31" s="31"/>
      <c r="F31" s="29">
        <f t="shared" si="5"/>
        <v>0</v>
      </c>
      <c r="G31" s="31"/>
      <c r="H31" s="29">
        <f t="shared" ref="H31" si="104">G31/7.5345</f>
        <v>0</v>
      </c>
      <c r="I31" s="31"/>
      <c r="J31" s="29">
        <f t="shared" si="1"/>
        <v>0</v>
      </c>
      <c r="K31" s="29"/>
      <c r="L31" s="29">
        <f t="shared" ref="L31" si="105">K31/7.5345</f>
        <v>0</v>
      </c>
      <c r="M31" s="31"/>
      <c r="N31" s="29">
        <f t="shared" ref="N31" si="106">M31/7.5345</f>
        <v>0</v>
      </c>
      <c r="O31" s="31"/>
      <c r="P31" s="29">
        <f t="shared" ref="P31" si="107">O31/7.5345</f>
        <v>0</v>
      </c>
      <c r="Q31" s="31"/>
      <c r="R31" s="29">
        <f t="shared" ref="R31" si="108">Q31/7.5345</f>
        <v>0</v>
      </c>
      <c r="S31" s="31"/>
      <c r="T31" s="29">
        <f t="shared" si="2"/>
        <v>0</v>
      </c>
      <c r="U31" s="44">
        <f t="shared" si="3"/>
        <v>0</v>
      </c>
      <c r="V31" s="29">
        <f t="shared" si="11"/>
        <v>0</v>
      </c>
      <c r="W31" s="30"/>
      <c r="X31" s="29">
        <f t="shared" si="17"/>
        <v>0</v>
      </c>
      <c r="Y31" s="30"/>
      <c r="Z31" s="29">
        <f t="shared" si="18"/>
        <v>0</v>
      </c>
    </row>
    <row r="32" spans="1:26" x14ac:dyDescent="0.2">
      <c r="A32" s="6">
        <v>63824</v>
      </c>
      <c r="B32" s="6" t="s">
        <v>177</v>
      </c>
      <c r="C32" s="31"/>
      <c r="D32" s="29">
        <f t="shared" si="5"/>
        <v>0</v>
      </c>
      <c r="E32" s="31"/>
      <c r="F32" s="29">
        <f t="shared" si="5"/>
        <v>0</v>
      </c>
      <c r="G32" s="31"/>
      <c r="H32" s="29">
        <f t="shared" ref="H32" si="109">G32/7.5345</f>
        <v>0</v>
      </c>
      <c r="I32" s="31"/>
      <c r="J32" s="29">
        <f t="shared" si="1"/>
        <v>0</v>
      </c>
      <c r="K32" s="29"/>
      <c r="L32" s="29">
        <f t="shared" ref="L32" si="110">K32/7.5345</f>
        <v>0</v>
      </c>
      <c r="M32" s="31"/>
      <c r="N32" s="29">
        <f t="shared" ref="N32" si="111">M32/7.5345</f>
        <v>0</v>
      </c>
      <c r="O32" s="31"/>
      <c r="P32" s="29">
        <f t="shared" ref="P32" si="112">O32/7.5345</f>
        <v>0</v>
      </c>
      <c r="Q32" s="31"/>
      <c r="R32" s="29">
        <f t="shared" ref="R32" si="113">Q32/7.5345</f>
        <v>0</v>
      </c>
      <c r="S32" s="31"/>
      <c r="T32" s="29">
        <f t="shared" si="2"/>
        <v>0</v>
      </c>
      <c r="U32" s="44">
        <f t="shared" si="3"/>
        <v>0</v>
      </c>
      <c r="V32" s="29">
        <f t="shared" si="11"/>
        <v>0</v>
      </c>
      <c r="W32" s="30"/>
      <c r="X32" s="29">
        <f t="shared" si="17"/>
        <v>0</v>
      </c>
      <c r="Y32" s="30"/>
      <c r="Z32" s="29">
        <f t="shared" si="18"/>
        <v>0</v>
      </c>
    </row>
    <row r="33" spans="1:31" x14ac:dyDescent="0.2">
      <c r="A33" s="6">
        <v>63911</v>
      </c>
      <c r="B33" s="6" t="s">
        <v>178</v>
      </c>
      <c r="C33" s="31"/>
      <c r="D33" s="29">
        <f t="shared" si="5"/>
        <v>0</v>
      </c>
      <c r="E33" s="31"/>
      <c r="F33" s="29">
        <f t="shared" si="5"/>
        <v>0</v>
      </c>
      <c r="G33" s="31"/>
      <c r="H33" s="29">
        <f t="shared" ref="H33" si="114">G33/7.5345</f>
        <v>0</v>
      </c>
      <c r="I33" s="31"/>
      <c r="J33" s="29">
        <f t="shared" si="1"/>
        <v>0</v>
      </c>
      <c r="K33" s="29"/>
      <c r="L33" s="29">
        <f t="shared" ref="L33" si="115">K33/7.5345</f>
        <v>0</v>
      </c>
      <c r="M33" s="31"/>
      <c r="N33" s="29">
        <f t="shared" ref="N33" si="116">M33/7.5345</f>
        <v>0</v>
      </c>
      <c r="O33" s="31"/>
      <c r="P33" s="29">
        <f t="shared" ref="P33" si="117">O33/7.5345</f>
        <v>0</v>
      </c>
      <c r="Q33" s="31"/>
      <c r="R33" s="29">
        <f t="shared" ref="R33" si="118">Q33/7.5345</f>
        <v>0</v>
      </c>
      <c r="S33" s="31"/>
      <c r="T33" s="29">
        <f t="shared" si="2"/>
        <v>0</v>
      </c>
      <c r="U33" s="44">
        <f t="shared" si="3"/>
        <v>0</v>
      </c>
      <c r="V33" s="29">
        <f t="shared" si="11"/>
        <v>0</v>
      </c>
      <c r="W33" s="30"/>
      <c r="X33" s="29">
        <f t="shared" si="17"/>
        <v>0</v>
      </c>
      <c r="Y33" s="30"/>
      <c r="Z33" s="29">
        <f t="shared" si="18"/>
        <v>0</v>
      </c>
    </row>
    <row r="34" spans="1:31" x14ac:dyDescent="0.2">
      <c r="A34" s="6">
        <v>63921</v>
      </c>
      <c r="B34" s="6" t="s">
        <v>160</v>
      </c>
      <c r="C34" s="31"/>
      <c r="D34" s="29">
        <f t="shared" si="5"/>
        <v>0</v>
      </c>
      <c r="E34" s="31"/>
      <c r="F34" s="29">
        <f t="shared" si="5"/>
        <v>0</v>
      </c>
      <c r="G34" s="31"/>
      <c r="H34" s="29">
        <f t="shared" ref="H34" si="119">G34/7.5345</f>
        <v>0</v>
      </c>
      <c r="I34" s="31"/>
      <c r="J34" s="29">
        <f t="shared" si="1"/>
        <v>0</v>
      </c>
      <c r="K34" s="29"/>
      <c r="L34" s="29">
        <f t="shared" ref="L34" si="120">K34/7.5345</f>
        <v>0</v>
      </c>
      <c r="M34" s="31"/>
      <c r="N34" s="29">
        <f t="shared" ref="N34" si="121">M34/7.5345</f>
        <v>0</v>
      </c>
      <c r="O34" s="31"/>
      <c r="P34" s="29">
        <f t="shared" ref="P34" si="122">O34/7.5345</f>
        <v>0</v>
      </c>
      <c r="Q34" s="31"/>
      <c r="R34" s="29">
        <f t="shared" ref="R34" si="123">Q34/7.5345</f>
        <v>0</v>
      </c>
      <c r="S34" s="31"/>
      <c r="T34" s="29">
        <f t="shared" si="2"/>
        <v>0</v>
      </c>
      <c r="U34" s="44">
        <f t="shared" si="3"/>
        <v>0</v>
      </c>
      <c r="V34" s="29">
        <f t="shared" si="11"/>
        <v>0</v>
      </c>
      <c r="W34" s="30"/>
      <c r="X34" s="29">
        <f t="shared" si="17"/>
        <v>0</v>
      </c>
      <c r="Y34" s="30"/>
      <c r="Z34" s="29">
        <f t="shared" si="18"/>
        <v>0</v>
      </c>
    </row>
    <row r="35" spans="1:31" x14ac:dyDescent="0.2">
      <c r="A35" s="6">
        <v>63931</v>
      </c>
      <c r="B35" s="6" t="s">
        <v>179</v>
      </c>
      <c r="C35" s="31"/>
      <c r="D35" s="29">
        <f t="shared" si="5"/>
        <v>0</v>
      </c>
      <c r="E35" s="31"/>
      <c r="F35" s="29">
        <f t="shared" si="5"/>
        <v>0</v>
      </c>
      <c r="G35" s="31"/>
      <c r="H35" s="29">
        <f t="shared" ref="H35" si="124">G35/7.5345</f>
        <v>0</v>
      </c>
      <c r="I35" s="31"/>
      <c r="J35" s="29">
        <f t="shared" si="1"/>
        <v>0</v>
      </c>
      <c r="K35" s="29"/>
      <c r="L35" s="29">
        <f t="shared" ref="L35" si="125">K35/7.5345</f>
        <v>0</v>
      </c>
      <c r="M35" s="31"/>
      <c r="N35" s="29">
        <f t="shared" ref="N35" si="126">M35/7.5345</f>
        <v>0</v>
      </c>
      <c r="O35" s="31"/>
      <c r="P35" s="29">
        <f t="shared" ref="P35" si="127">O35/7.5345</f>
        <v>0</v>
      </c>
      <c r="Q35" s="31"/>
      <c r="R35" s="29">
        <f t="shared" ref="R35" si="128">Q35/7.5345</f>
        <v>0</v>
      </c>
      <c r="S35" s="31"/>
      <c r="T35" s="29">
        <f t="shared" si="2"/>
        <v>0</v>
      </c>
      <c r="U35" s="44">
        <f t="shared" si="3"/>
        <v>0</v>
      </c>
      <c r="V35" s="29">
        <f t="shared" si="11"/>
        <v>0</v>
      </c>
      <c r="W35" s="30"/>
      <c r="X35" s="29">
        <f t="shared" si="17"/>
        <v>0</v>
      </c>
      <c r="Y35" s="30"/>
      <c r="Z35" s="29">
        <f t="shared" si="18"/>
        <v>0</v>
      </c>
    </row>
    <row r="36" spans="1:31" x14ac:dyDescent="0.2">
      <c r="A36" s="6">
        <v>63941</v>
      </c>
      <c r="B36" s="6" t="s">
        <v>161</v>
      </c>
      <c r="C36" s="31"/>
      <c r="D36" s="29">
        <f t="shared" si="5"/>
        <v>0</v>
      </c>
      <c r="E36" s="31"/>
      <c r="F36" s="29">
        <f t="shared" si="5"/>
        <v>0</v>
      </c>
      <c r="G36" s="31"/>
      <c r="H36" s="29">
        <f t="shared" ref="H36" si="129">G36/7.5345</f>
        <v>0</v>
      </c>
      <c r="I36" s="31"/>
      <c r="J36" s="29">
        <f t="shared" si="1"/>
        <v>0</v>
      </c>
      <c r="K36" s="29"/>
      <c r="L36" s="29">
        <f t="shared" ref="L36" si="130">K36/7.5345</f>
        <v>0</v>
      </c>
      <c r="M36" s="31"/>
      <c r="N36" s="29">
        <f t="shared" ref="N36" si="131">M36/7.5345</f>
        <v>0</v>
      </c>
      <c r="O36" s="31"/>
      <c r="P36" s="29">
        <f t="shared" ref="P36" si="132">O36/7.5345</f>
        <v>0</v>
      </c>
      <c r="Q36" s="31"/>
      <c r="R36" s="29">
        <f t="shared" ref="R36" si="133">Q36/7.5345</f>
        <v>0</v>
      </c>
      <c r="S36" s="31"/>
      <c r="T36" s="29">
        <f t="shared" si="2"/>
        <v>0</v>
      </c>
      <c r="U36" s="44">
        <f t="shared" si="3"/>
        <v>0</v>
      </c>
      <c r="V36" s="29">
        <f t="shared" si="11"/>
        <v>0</v>
      </c>
      <c r="W36" s="30"/>
      <c r="X36" s="29">
        <f t="shared" si="17"/>
        <v>0</v>
      </c>
      <c r="Y36" s="30"/>
      <c r="Z36" s="29">
        <f t="shared" si="18"/>
        <v>0</v>
      </c>
    </row>
    <row r="37" spans="1:31" x14ac:dyDescent="0.2">
      <c r="A37" s="10">
        <v>64</v>
      </c>
      <c r="B37" s="10" t="s">
        <v>13</v>
      </c>
      <c r="C37" s="29">
        <f>SUM(C38:C41)</f>
        <v>0</v>
      </c>
      <c r="D37" s="29">
        <f t="shared" si="5"/>
        <v>0</v>
      </c>
      <c r="E37" s="29">
        <f t="shared" ref="E37:S37" si="134">SUM(E38:E41)</f>
        <v>0</v>
      </c>
      <c r="F37" s="29">
        <f t="shared" si="5"/>
        <v>0</v>
      </c>
      <c r="G37" s="29">
        <f t="shared" si="134"/>
        <v>0</v>
      </c>
      <c r="H37" s="29">
        <f t="shared" ref="H37" si="135">G37/7.5345</f>
        <v>0</v>
      </c>
      <c r="I37" s="29">
        <f t="shared" si="134"/>
        <v>0</v>
      </c>
      <c r="J37" s="29">
        <f t="shared" si="1"/>
        <v>0</v>
      </c>
      <c r="K37" s="29">
        <f t="shared" si="134"/>
        <v>0</v>
      </c>
      <c r="L37" s="29">
        <f t="shared" ref="L37" si="136">K37/7.5345</f>
        <v>0</v>
      </c>
      <c r="M37" s="29">
        <f t="shared" si="134"/>
        <v>0</v>
      </c>
      <c r="N37" s="29">
        <f t="shared" ref="N37" si="137">M37/7.5345</f>
        <v>0</v>
      </c>
      <c r="O37" s="29">
        <f t="shared" si="134"/>
        <v>0</v>
      </c>
      <c r="P37" s="29">
        <f t="shared" ref="P37" si="138">O37/7.5345</f>
        <v>0</v>
      </c>
      <c r="Q37" s="29">
        <f t="shared" si="134"/>
        <v>0</v>
      </c>
      <c r="R37" s="29">
        <f t="shared" ref="R37" si="139">Q37/7.5345</f>
        <v>0</v>
      </c>
      <c r="S37" s="29">
        <f t="shared" si="134"/>
        <v>0</v>
      </c>
      <c r="T37" s="29">
        <f t="shared" si="2"/>
        <v>0</v>
      </c>
      <c r="U37" s="44">
        <f t="shared" si="3"/>
        <v>0</v>
      </c>
      <c r="V37" s="29">
        <f t="shared" si="11"/>
        <v>0</v>
      </c>
      <c r="W37" s="29"/>
      <c r="X37" s="29">
        <f t="shared" si="17"/>
        <v>0</v>
      </c>
      <c r="Y37" s="29"/>
      <c r="Z37" s="29">
        <f t="shared" si="18"/>
        <v>0</v>
      </c>
    </row>
    <row r="38" spans="1:31" x14ac:dyDescent="0.2">
      <c r="A38" s="6">
        <v>64131</v>
      </c>
      <c r="B38" s="6" t="s">
        <v>14</v>
      </c>
      <c r="C38" s="31"/>
      <c r="D38" s="29">
        <f t="shared" si="5"/>
        <v>0</v>
      </c>
      <c r="E38" s="31"/>
      <c r="F38" s="29">
        <f t="shared" si="5"/>
        <v>0</v>
      </c>
      <c r="G38" s="31"/>
      <c r="H38" s="29">
        <f t="shared" ref="H38" si="140">G38/7.5345</f>
        <v>0</v>
      </c>
      <c r="I38" s="31"/>
      <c r="J38" s="29">
        <f t="shared" si="1"/>
        <v>0</v>
      </c>
      <c r="K38" s="31"/>
      <c r="L38" s="29">
        <f t="shared" ref="L38" si="141">K38/7.5345</f>
        <v>0</v>
      </c>
      <c r="M38" s="31"/>
      <c r="N38" s="29">
        <f t="shared" ref="N38" si="142">M38/7.5345</f>
        <v>0</v>
      </c>
      <c r="O38" s="31"/>
      <c r="P38" s="29">
        <f t="shared" ref="P38" si="143">O38/7.5345</f>
        <v>0</v>
      </c>
      <c r="Q38" s="31"/>
      <c r="R38" s="29">
        <f t="shared" ref="R38" si="144">Q38/7.5345</f>
        <v>0</v>
      </c>
      <c r="S38" s="31"/>
      <c r="T38" s="29">
        <f t="shared" si="2"/>
        <v>0</v>
      </c>
      <c r="U38" s="44">
        <f t="shared" si="3"/>
        <v>0</v>
      </c>
      <c r="V38" s="29">
        <f t="shared" si="11"/>
        <v>0</v>
      </c>
      <c r="W38" s="30"/>
      <c r="X38" s="29">
        <f t="shared" si="17"/>
        <v>0</v>
      </c>
      <c r="Y38" s="30"/>
      <c r="Z38" s="29">
        <f t="shared" si="18"/>
        <v>0</v>
      </c>
    </row>
    <row r="39" spans="1:31" x14ac:dyDescent="0.2">
      <c r="A39" s="6">
        <v>64132</v>
      </c>
      <c r="B39" s="6" t="s">
        <v>15</v>
      </c>
      <c r="C39" s="31"/>
      <c r="D39" s="29">
        <f t="shared" si="5"/>
        <v>0</v>
      </c>
      <c r="E39" s="31"/>
      <c r="F39" s="29">
        <f t="shared" si="5"/>
        <v>0</v>
      </c>
      <c r="G39" s="31"/>
      <c r="H39" s="29">
        <f t="shared" ref="H39" si="145">G39/7.5345</f>
        <v>0</v>
      </c>
      <c r="I39" s="31"/>
      <c r="J39" s="29">
        <f t="shared" si="1"/>
        <v>0</v>
      </c>
      <c r="K39" s="31"/>
      <c r="L39" s="29">
        <f t="shared" ref="L39" si="146">K39/7.5345</f>
        <v>0</v>
      </c>
      <c r="M39" s="31"/>
      <c r="N39" s="29">
        <f t="shared" ref="N39" si="147">M39/7.5345</f>
        <v>0</v>
      </c>
      <c r="O39" s="31"/>
      <c r="P39" s="29">
        <f t="shared" ref="P39" si="148">O39/7.5345</f>
        <v>0</v>
      </c>
      <c r="Q39" s="31"/>
      <c r="R39" s="29">
        <f t="shared" ref="R39" si="149">Q39/7.5345</f>
        <v>0</v>
      </c>
      <c r="S39" s="31"/>
      <c r="T39" s="29">
        <f t="shared" si="2"/>
        <v>0</v>
      </c>
      <c r="U39" s="44">
        <f t="shared" si="3"/>
        <v>0</v>
      </c>
      <c r="V39" s="29">
        <f t="shared" si="11"/>
        <v>0</v>
      </c>
      <c r="W39" s="30"/>
      <c r="X39" s="29">
        <f t="shared" si="17"/>
        <v>0</v>
      </c>
      <c r="Y39" s="30"/>
      <c r="Z39" s="29">
        <f t="shared" si="18"/>
        <v>0</v>
      </c>
    </row>
    <row r="40" spans="1:31" x14ac:dyDescent="0.2">
      <c r="A40" s="6">
        <v>64199</v>
      </c>
      <c r="B40" s="6" t="s">
        <v>16</v>
      </c>
      <c r="C40" s="31"/>
      <c r="D40" s="29">
        <f t="shared" si="5"/>
        <v>0</v>
      </c>
      <c r="E40" s="31"/>
      <c r="F40" s="29">
        <f t="shared" si="5"/>
        <v>0</v>
      </c>
      <c r="G40" s="31"/>
      <c r="H40" s="29">
        <f t="shared" ref="H40" si="150">G40/7.5345</f>
        <v>0</v>
      </c>
      <c r="I40" s="31"/>
      <c r="J40" s="29">
        <f t="shared" si="1"/>
        <v>0</v>
      </c>
      <c r="K40" s="31"/>
      <c r="L40" s="29">
        <f t="shared" ref="L40" si="151">K40/7.5345</f>
        <v>0</v>
      </c>
      <c r="M40" s="31"/>
      <c r="N40" s="29">
        <f t="shared" ref="N40" si="152">M40/7.5345</f>
        <v>0</v>
      </c>
      <c r="O40" s="31"/>
      <c r="P40" s="29">
        <f t="shared" ref="P40" si="153">O40/7.5345</f>
        <v>0</v>
      </c>
      <c r="Q40" s="31"/>
      <c r="R40" s="29">
        <f t="shared" ref="R40" si="154">Q40/7.5345</f>
        <v>0</v>
      </c>
      <c r="S40" s="31"/>
      <c r="T40" s="29">
        <f t="shared" si="2"/>
        <v>0</v>
      </c>
      <c r="U40" s="44">
        <f t="shared" si="3"/>
        <v>0</v>
      </c>
      <c r="V40" s="29">
        <f t="shared" si="11"/>
        <v>0</v>
      </c>
      <c r="W40" s="30"/>
      <c r="X40" s="29">
        <f t="shared" si="17"/>
        <v>0</v>
      </c>
      <c r="Y40" s="30"/>
      <c r="Z40" s="29">
        <f t="shared" si="18"/>
        <v>0</v>
      </c>
    </row>
    <row r="41" spans="1:31" x14ac:dyDescent="0.2">
      <c r="A41" s="6">
        <v>64229</v>
      </c>
      <c r="B41" s="6" t="s">
        <v>133</v>
      </c>
      <c r="C41" s="31"/>
      <c r="D41" s="29">
        <f t="shared" si="5"/>
        <v>0</v>
      </c>
      <c r="E41" s="31"/>
      <c r="F41" s="29">
        <f t="shared" si="5"/>
        <v>0</v>
      </c>
      <c r="G41" s="31"/>
      <c r="H41" s="29">
        <f t="shared" ref="H41" si="155">G41/7.5345</f>
        <v>0</v>
      </c>
      <c r="I41" s="31"/>
      <c r="J41" s="29">
        <f t="shared" si="1"/>
        <v>0</v>
      </c>
      <c r="K41" s="31"/>
      <c r="L41" s="29">
        <f t="shared" ref="L41" si="156">K41/7.5345</f>
        <v>0</v>
      </c>
      <c r="M41" s="31"/>
      <c r="N41" s="29">
        <f t="shared" ref="N41" si="157">M41/7.5345</f>
        <v>0</v>
      </c>
      <c r="O41" s="31"/>
      <c r="P41" s="29">
        <f t="shared" ref="P41" si="158">O41/7.5345</f>
        <v>0</v>
      </c>
      <c r="Q41" s="31"/>
      <c r="R41" s="29">
        <f t="shared" ref="R41" si="159">Q41/7.5345</f>
        <v>0</v>
      </c>
      <c r="S41" s="31"/>
      <c r="T41" s="29">
        <f t="shared" si="2"/>
        <v>0</v>
      </c>
      <c r="U41" s="44">
        <f t="shared" si="3"/>
        <v>0</v>
      </c>
      <c r="V41" s="29">
        <f t="shared" si="11"/>
        <v>0</v>
      </c>
      <c r="W41" s="30"/>
      <c r="X41" s="29">
        <f t="shared" si="17"/>
        <v>0</v>
      </c>
      <c r="Y41" s="30"/>
      <c r="Z41" s="29">
        <f t="shared" si="18"/>
        <v>0</v>
      </c>
    </row>
    <row r="42" spans="1:31" x14ac:dyDescent="0.2">
      <c r="A42" s="10">
        <v>65</v>
      </c>
      <c r="B42" s="10" t="s">
        <v>94</v>
      </c>
      <c r="C42" s="29">
        <f>SUM(C43+AB43)</f>
        <v>0</v>
      </c>
      <c r="D42" s="29">
        <f t="shared" si="5"/>
        <v>0</v>
      </c>
      <c r="E42" s="29">
        <f>SUM(E43+AC43)</f>
        <v>0</v>
      </c>
      <c r="F42" s="29">
        <f t="shared" si="5"/>
        <v>0</v>
      </c>
      <c r="G42" s="29">
        <f>SUM(G43+AD43)</f>
        <v>0</v>
      </c>
      <c r="H42" s="29">
        <f t="shared" ref="H42" si="160">G42/7.5345</f>
        <v>0</v>
      </c>
      <c r="I42" s="29">
        <f>SUM(I43+AE43)</f>
        <v>0</v>
      </c>
      <c r="J42" s="29">
        <f t="shared" si="1"/>
        <v>0</v>
      </c>
      <c r="K42" s="29">
        <f>SUM(K43+AF43)</f>
        <v>338000</v>
      </c>
      <c r="L42" s="29">
        <f t="shared" ref="L42" si="161">K42/7.5345</f>
        <v>44860.309244143602</v>
      </c>
      <c r="M42" s="29">
        <f>SUM(M43+AG43)</f>
        <v>0</v>
      </c>
      <c r="N42" s="29">
        <f t="shared" ref="N42" si="162">M42/7.5345</f>
        <v>0</v>
      </c>
      <c r="O42" s="29">
        <f>SUM(O43+AH43)</f>
        <v>0</v>
      </c>
      <c r="P42" s="29">
        <f t="shared" ref="P42" si="163">O42/7.5345</f>
        <v>0</v>
      </c>
      <c r="Q42" s="29">
        <f>SUM(Q43+AI43)</f>
        <v>0</v>
      </c>
      <c r="R42" s="29">
        <f t="shared" ref="R42" si="164">Q42/7.5345</f>
        <v>0</v>
      </c>
      <c r="S42" s="29">
        <f t="shared" ref="S42" si="165">SUM(S43+AJ43)</f>
        <v>0</v>
      </c>
      <c r="T42" s="29">
        <f t="shared" si="2"/>
        <v>0</v>
      </c>
      <c r="U42" s="44">
        <f t="shared" si="3"/>
        <v>338000</v>
      </c>
      <c r="V42" s="29">
        <f t="shared" si="11"/>
        <v>44860.309244143602</v>
      </c>
      <c r="W42" s="44">
        <f>SUM(W43)</f>
        <v>338000</v>
      </c>
      <c r="X42" s="29">
        <f t="shared" si="17"/>
        <v>44860.309244143602</v>
      </c>
      <c r="Y42" s="44">
        <f>SUM(Y43)</f>
        <v>338000</v>
      </c>
      <c r="Z42" s="29">
        <f t="shared" si="18"/>
        <v>44860.309244143602</v>
      </c>
    </row>
    <row r="43" spans="1:31" x14ac:dyDescent="0.2">
      <c r="A43" s="6">
        <v>65269</v>
      </c>
      <c r="B43" s="6" t="s">
        <v>205</v>
      </c>
      <c r="C43" s="31"/>
      <c r="D43" s="29">
        <f t="shared" si="5"/>
        <v>0</v>
      </c>
      <c r="E43" s="31"/>
      <c r="F43" s="29">
        <f t="shared" si="5"/>
        <v>0</v>
      </c>
      <c r="G43" s="31"/>
      <c r="H43" s="29">
        <f t="shared" ref="H43" si="166">G43/7.5345</f>
        <v>0</v>
      </c>
      <c r="I43" s="31"/>
      <c r="J43" s="29">
        <f t="shared" ref="J43:J62" si="167">I43/7.5345</f>
        <v>0</v>
      </c>
      <c r="K43" s="31">
        <v>338000</v>
      </c>
      <c r="L43" s="29">
        <f t="shared" ref="L43" si="168">K43/7.5345</f>
        <v>44860.309244143602</v>
      </c>
      <c r="M43" s="31"/>
      <c r="N43" s="29">
        <f t="shared" ref="N43" si="169">M43/7.5345</f>
        <v>0</v>
      </c>
      <c r="O43" s="31"/>
      <c r="P43" s="29">
        <f t="shared" ref="P43" si="170">O43/7.5345</f>
        <v>0</v>
      </c>
      <c r="Q43" s="31"/>
      <c r="R43" s="29">
        <f t="shared" ref="R43" si="171">Q43/7.5345</f>
        <v>0</v>
      </c>
      <c r="S43" s="31"/>
      <c r="T43" s="29">
        <f t="shared" ref="T43:T62" si="172">S43/7.5345</f>
        <v>0</v>
      </c>
      <c r="U43" s="44">
        <f t="shared" ref="U43:U62" si="173">SUM(C43,E43,G43,I43,K43,M43,O43,Q43,S43)</f>
        <v>338000</v>
      </c>
      <c r="V43" s="29">
        <f t="shared" si="11"/>
        <v>44860.309244143602</v>
      </c>
      <c r="W43" s="30">
        <v>338000</v>
      </c>
      <c r="X43" s="29">
        <f t="shared" si="17"/>
        <v>44860.309244143602</v>
      </c>
      <c r="Y43" s="30">
        <v>338000</v>
      </c>
      <c r="Z43" s="29">
        <f t="shared" si="18"/>
        <v>44860.309244143602</v>
      </c>
    </row>
    <row r="44" spans="1:31" x14ac:dyDescent="0.2">
      <c r="A44" s="10">
        <v>66</v>
      </c>
      <c r="B44" s="10" t="s">
        <v>77</v>
      </c>
      <c r="C44" s="29">
        <f>SUM(C45:C48)</f>
        <v>0</v>
      </c>
      <c r="D44" s="29">
        <f t="shared" si="5"/>
        <v>0</v>
      </c>
      <c r="E44" s="29">
        <f t="shared" ref="E44:S44" si="174">SUM(E45:E48)</f>
        <v>0</v>
      </c>
      <c r="F44" s="29">
        <f t="shared" si="5"/>
        <v>0</v>
      </c>
      <c r="G44" s="29">
        <f t="shared" si="174"/>
        <v>0</v>
      </c>
      <c r="H44" s="29">
        <f t="shared" ref="H44" si="175">G44/7.5345</f>
        <v>0</v>
      </c>
      <c r="I44" s="29">
        <f t="shared" si="174"/>
        <v>0</v>
      </c>
      <c r="J44" s="29">
        <f t="shared" si="167"/>
        <v>0</v>
      </c>
      <c r="K44" s="29">
        <f t="shared" si="174"/>
        <v>0</v>
      </c>
      <c r="L44" s="29">
        <f t="shared" ref="L44" si="176">K44/7.5345</f>
        <v>0</v>
      </c>
      <c r="M44" s="29">
        <f t="shared" si="174"/>
        <v>8966</v>
      </c>
      <c r="N44" s="29">
        <f t="shared" ref="N44" si="177">M44/7.5345</f>
        <v>1189.9927002455372</v>
      </c>
      <c r="O44" s="29">
        <f t="shared" si="174"/>
        <v>7987</v>
      </c>
      <c r="P44" s="29">
        <f t="shared" ref="P44" si="178">O44/7.5345</f>
        <v>1060.0570708076182</v>
      </c>
      <c r="Q44" s="29">
        <f t="shared" si="174"/>
        <v>0</v>
      </c>
      <c r="R44" s="29">
        <f t="shared" ref="R44" si="179">Q44/7.5345</f>
        <v>0</v>
      </c>
      <c r="S44" s="29">
        <f t="shared" si="174"/>
        <v>0</v>
      </c>
      <c r="T44" s="29">
        <f t="shared" si="172"/>
        <v>0</v>
      </c>
      <c r="U44" s="44">
        <f t="shared" si="173"/>
        <v>16953</v>
      </c>
      <c r="V44" s="29">
        <f t="shared" si="11"/>
        <v>2250.0497710531554</v>
      </c>
      <c r="W44" s="44">
        <f>SUM(W45:W48)</f>
        <v>16953</v>
      </c>
      <c r="X44" s="29">
        <f t="shared" si="17"/>
        <v>2250.0497710531554</v>
      </c>
      <c r="Y44" s="44">
        <f>SUM(Y45:Y48)</f>
        <v>16953</v>
      </c>
      <c r="Z44" s="29">
        <f t="shared" si="18"/>
        <v>2250.0497710531554</v>
      </c>
    </row>
    <row r="45" spans="1:31" x14ac:dyDescent="0.2">
      <c r="A45" s="6">
        <v>66142</v>
      </c>
      <c r="B45" s="6" t="s">
        <v>18</v>
      </c>
      <c r="C45" s="31"/>
      <c r="D45" s="29">
        <f t="shared" si="5"/>
        <v>0</v>
      </c>
      <c r="E45" s="31"/>
      <c r="F45" s="29">
        <f t="shared" si="5"/>
        <v>0</v>
      </c>
      <c r="G45" s="31"/>
      <c r="H45" s="29">
        <f t="shared" ref="H45" si="180">G45/7.5345</f>
        <v>0</v>
      </c>
      <c r="I45" s="31"/>
      <c r="J45" s="29">
        <f t="shared" si="167"/>
        <v>0</v>
      </c>
      <c r="K45" s="31"/>
      <c r="L45" s="29">
        <f t="shared" ref="L45" si="181">K45/7.5345</f>
        <v>0</v>
      </c>
      <c r="M45" s="31"/>
      <c r="N45" s="29">
        <f t="shared" ref="N45" si="182">M45/7.5345</f>
        <v>0</v>
      </c>
      <c r="O45" s="31"/>
      <c r="P45" s="29">
        <f t="shared" ref="P45" si="183">O45/7.5345</f>
        <v>0</v>
      </c>
      <c r="Q45" s="31"/>
      <c r="R45" s="29">
        <f t="shared" ref="R45" si="184">Q45/7.5345</f>
        <v>0</v>
      </c>
      <c r="S45" s="31"/>
      <c r="T45" s="29">
        <f t="shared" si="172"/>
        <v>0</v>
      </c>
      <c r="U45" s="44">
        <f t="shared" si="173"/>
        <v>0</v>
      </c>
      <c r="V45" s="29">
        <f t="shared" si="11"/>
        <v>0</v>
      </c>
      <c r="W45" s="30"/>
      <c r="X45" s="29">
        <f t="shared" si="17"/>
        <v>0</v>
      </c>
      <c r="Y45" s="30"/>
      <c r="Z45" s="29">
        <f t="shared" si="18"/>
        <v>0</v>
      </c>
      <c r="AE45">
        <f>SUM(AA55:AA56)</f>
        <v>0</v>
      </c>
    </row>
    <row r="46" spans="1:31" x14ac:dyDescent="0.2">
      <c r="A46" s="6">
        <v>66151</v>
      </c>
      <c r="B46" s="6" t="s">
        <v>19</v>
      </c>
      <c r="C46" s="31"/>
      <c r="D46" s="29">
        <f t="shared" si="5"/>
        <v>0</v>
      </c>
      <c r="E46" s="31"/>
      <c r="F46" s="29">
        <f t="shared" si="5"/>
        <v>0</v>
      </c>
      <c r="G46" s="31"/>
      <c r="H46" s="29">
        <f t="shared" ref="H46" si="185">G46/7.5345</f>
        <v>0</v>
      </c>
      <c r="I46" s="31"/>
      <c r="J46" s="29">
        <f t="shared" si="167"/>
        <v>0</v>
      </c>
      <c r="K46" s="31"/>
      <c r="L46" s="29">
        <f t="shared" ref="L46" si="186">K46/7.5345</f>
        <v>0</v>
      </c>
      <c r="M46" s="31">
        <v>8966</v>
      </c>
      <c r="N46" s="29">
        <f t="shared" ref="N46" si="187">M46/7.5345</f>
        <v>1189.9927002455372</v>
      </c>
      <c r="O46" s="31"/>
      <c r="P46" s="29">
        <f t="shared" ref="P46" si="188">O46/7.5345</f>
        <v>0</v>
      </c>
      <c r="Q46" s="31"/>
      <c r="R46" s="29">
        <f t="shared" ref="R46" si="189">Q46/7.5345</f>
        <v>0</v>
      </c>
      <c r="S46" s="31"/>
      <c r="T46" s="29">
        <f t="shared" si="172"/>
        <v>0</v>
      </c>
      <c r="U46" s="44">
        <f t="shared" si="173"/>
        <v>8966</v>
      </c>
      <c r="V46" s="29">
        <f t="shared" si="11"/>
        <v>1189.9927002455372</v>
      </c>
      <c r="W46" s="30">
        <v>8966</v>
      </c>
      <c r="X46" s="29">
        <f t="shared" si="17"/>
        <v>1189.9927002455372</v>
      </c>
      <c r="Y46" s="30">
        <v>8966</v>
      </c>
      <c r="Z46" s="29">
        <f t="shared" si="18"/>
        <v>1189.9927002455372</v>
      </c>
    </row>
    <row r="47" spans="1:31" x14ac:dyDescent="0.2">
      <c r="A47" s="6">
        <v>66314</v>
      </c>
      <c r="B47" s="6" t="s">
        <v>78</v>
      </c>
      <c r="C47" s="31"/>
      <c r="D47" s="29">
        <f t="shared" si="5"/>
        <v>0</v>
      </c>
      <c r="E47" s="31"/>
      <c r="F47" s="29">
        <f t="shared" si="5"/>
        <v>0</v>
      </c>
      <c r="G47" s="31"/>
      <c r="H47" s="29">
        <f t="shared" ref="H47" si="190">G47/7.5345</f>
        <v>0</v>
      </c>
      <c r="I47" s="31"/>
      <c r="J47" s="29">
        <f t="shared" si="167"/>
        <v>0</v>
      </c>
      <c r="K47" s="31"/>
      <c r="L47" s="29">
        <f t="shared" ref="L47" si="191">K47/7.5345</f>
        <v>0</v>
      </c>
      <c r="M47" s="31"/>
      <c r="N47" s="29">
        <f t="shared" ref="N47" si="192">M47/7.5345</f>
        <v>0</v>
      </c>
      <c r="O47" s="31">
        <v>7987</v>
      </c>
      <c r="P47" s="29">
        <f t="shared" ref="P47" si="193">O47/7.5345</f>
        <v>1060.0570708076182</v>
      </c>
      <c r="Q47" s="31"/>
      <c r="R47" s="29">
        <f t="shared" ref="R47" si="194">Q47/7.5345</f>
        <v>0</v>
      </c>
      <c r="S47" s="31"/>
      <c r="T47" s="29">
        <f t="shared" si="172"/>
        <v>0</v>
      </c>
      <c r="U47" s="44">
        <f t="shared" si="173"/>
        <v>7987</v>
      </c>
      <c r="V47" s="29">
        <f t="shared" si="11"/>
        <v>1060.0570708076182</v>
      </c>
      <c r="W47" s="30">
        <v>7987</v>
      </c>
      <c r="X47" s="29">
        <f t="shared" si="17"/>
        <v>1060.0570708076182</v>
      </c>
      <c r="Y47" s="30">
        <v>7987</v>
      </c>
      <c r="Z47" s="29">
        <f t="shared" si="18"/>
        <v>1060.0570708076182</v>
      </c>
    </row>
    <row r="48" spans="1:31" x14ac:dyDescent="0.2">
      <c r="A48" s="6">
        <v>66324</v>
      </c>
      <c r="B48" s="6" t="s">
        <v>79</v>
      </c>
      <c r="C48" s="31"/>
      <c r="D48" s="29">
        <f t="shared" si="5"/>
        <v>0</v>
      </c>
      <c r="E48" s="31"/>
      <c r="F48" s="29">
        <f t="shared" si="5"/>
        <v>0</v>
      </c>
      <c r="G48" s="31"/>
      <c r="H48" s="29">
        <f t="shared" ref="H48" si="195">G48/7.5345</f>
        <v>0</v>
      </c>
      <c r="I48" s="31"/>
      <c r="J48" s="29">
        <f t="shared" si="167"/>
        <v>0</v>
      </c>
      <c r="K48" s="31"/>
      <c r="L48" s="29">
        <f t="shared" ref="L48" si="196">K48/7.5345</f>
        <v>0</v>
      </c>
      <c r="M48" s="31"/>
      <c r="N48" s="29">
        <f t="shared" ref="N48" si="197">M48/7.5345</f>
        <v>0</v>
      </c>
      <c r="O48" s="31"/>
      <c r="P48" s="29">
        <f t="shared" ref="P48" si="198">O48/7.5345</f>
        <v>0</v>
      </c>
      <c r="Q48" s="31"/>
      <c r="R48" s="29">
        <f t="shared" ref="R48" si="199">Q48/7.5345</f>
        <v>0</v>
      </c>
      <c r="S48" s="31"/>
      <c r="T48" s="29">
        <f t="shared" si="172"/>
        <v>0</v>
      </c>
      <c r="U48" s="44">
        <f t="shared" si="173"/>
        <v>0</v>
      </c>
      <c r="V48" s="29">
        <f t="shared" si="11"/>
        <v>0</v>
      </c>
      <c r="W48" s="30"/>
      <c r="X48" s="29">
        <f t="shared" si="17"/>
        <v>0</v>
      </c>
      <c r="Y48" s="30"/>
      <c r="Z48" s="29">
        <f t="shared" si="18"/>
        <v>0</v>
      </c>
    </row>
    <row r="49" spans="1:26" x14ac:dyDescent="0.2">
      <c r="A49" s="10">
        <v>67</v>
      </c>
      <c r="B49" s="10" t="s">
        <v>20</v>
      </c>
      <c r="C49" s="29">
        <f>SUM(C50:C52)</f>
        <v>0</v>
      </c>
      <c r="D49" s="29">
        <f t="shared" si="5"/>
        <v>0</v>
      </c>
      <c r="E49" s="29">
        <f t="shared" ref="E49:S49" si="200">SUM(E50:E52)</f>
        <v>125492</v>
      </c>
      <c r="F49" s="70">
        <f t="shared" si="5"/>
        <v>16655.650673568252</v>
      </c>
      <c r="G49" s="29">
        <f t="shared" si="200"/>
        <v>171000</v>
      </c>
      <c r="H49" s="29">
        <f t="shared" ref="H49" si="201">G49/7.5345</f>
        <v>22695.600238901054</v>
      </c>
      <c r="I49" s="29">
        <f t="shared" si="200"/>
        <v>0</v>
      </c>
      <c r="J49" s="29">
        <f t="shared" si="167"/>
        <v>0</v>
      </c>
      <c r="K49" s="29">
        <f t="shared" si="200"/>
        <v>0</v>
      </c>
      <c r="L49" s="29">
        <f t="shared" ref="L49" si="202">K49/7.5345</f>
        <v>0</v>
      </c>
      <c r="M49" s="29">
        <f t="shared" si="200"/>
        <v>0</v>
      </c>
      <c r="N49" s="29">
        <f t="shared" ref="N49" si="203">M49/7.5345</f>
        <v>0</v>
      </c>
      <c r="O49" s="29">
        <f t="shared" si="200"/>
        <v>0</v>
      </c>
      <c r="P49" s="29">
        <f t="shared" ref="P49" si="204">O49/7.5345</f>
        <v>0</v>
      </c>
      <c r="Q49" s="29">
        <f t="shared" si="200"/>
        <v>0</v>
      </c>
      <c r="R49" s="29">
        <f t="shared" ref="R49" si="205">Q49/7.5345</f>
        <v>0</v>
      </c>
      <c r="S49" s="29">
        <f t="shared" si="200"/>
        <v>0</v>
      </c>
      <c r="T49" s="29">
        <f t="shared" si="172"/>
        <v>0</v>
      </c>
      <c r="U49" s="44">
        <f t="shared" si="173"/>
        <v>296492</v>
      </c>
      <c r="V49" s="29">
        <f t="shared" si="11"/>
        <v>39351.250912469302</v>
      </c>
      <c r="W49" s="44">
        <f>SUM(W50:W52)</f>
        <v>296492</v>
      </c>
      <c r="X49" s="29">
        <f t="shared" si="17"/>
        <v>39351.250912469302</v>
      </c>
      <c r="Y49" s="44">
        <f>SUM(Y50:Y52)</f>
        <v>296492</v>
      </c>
      <c r="Z49" s="29">
        <f t="shared" si="18"/>
        <v>39351.250912469302</v>
      </c>
    </row>
    <row r="50" spans="1:26" x14ac:dyDescent="0.2">
      <c r="A50" s="6">
        <v>67111</v>
      </c>
      <c r="B50" s="6" t="s">
        <v>21</v>
      </c>
      <c r="C50" s="31"/>
      <c r="D50" s="29">
        <f t="shared" si="5"/>
        <v>0</v>
      </c>
      <c r="E50" s="31">
        <v>125492</v>
      </c>
      <c r="F50" s="70">
        <f t="shared" si="5"/>
        <v>16655.650673568252</v>
      </c>
      <c r="G50" s="31">
        <v>171000</v>
      </c>
      <c r="H50" s="29">
        <f t="shared" ref="H50" si="206">G50/7.5345</f>
        <v>22695.600238901054</v>
      </c>
      <c r="I50" s="31"/>
      <c r="J50" s="29">
        <f t="shared" si="167"/>
        <v>0</v>
      </c>
      <c r="K50" s="31"/>
      <c r="L50" s="29">
        <f t="shared" ref="L50" si="207">K50/7.5345</f>
        <v>0</v>
      </c>
      <c r="M50" s="31"/>
      <c r="N50" s="29">
        <f t="shared" ref="N50" si="208">M50/7.5345</f>
        <v>0</v>
      </c>
      <c r="O50" s="31"/>
      <c r="P50" s="29">
        <f t="shared" ref="P50" si="209">O50/7.5345</f>
        <v>0</v>
      </c>
      <c r="Q50" s="31"/>
      <c r="R50" s="29">
        <f t="shared" ref="R50" si="210">Q50/7.5345</f>
        <v>0</v>
      </c>
      <c r="S50" s="31"/>
      <c r="T50" s="29">
        <f t="shared" si="172"/>
        <v>0</v>
      </c>
      <c r="U50" s="44">
        <f t="shared" si="173"/>
        <v>296492</v>
      </c>
      <c r="V50" s="29">
        <f t="shared" si="11"/>
        <v>39351.250912469302</v>
      </c>
      <c r="W50" s="30">
        <v>296492</v>
      </c>
      <c r="X50" s="29">
        <f t="shared" si="17"/>
        <v>39351.250912469302</v>
      </c>
      <c r="Y50" s="30">
        <v>296492</v>
      </c>
      <c r="Z50" s="29">
        <f t="shared" si="18"/>
        <v>39351.250912469302</v>
      </c>
    </row>
    <row r="51" spans="1:26" x14ac:dyDescent="0.2">
      <c r="A51" s="6">
        <v>67121</v>
      </c>
      <c r="B51" s="6" t="s">
        <v>80</v>
      </c>
      <c r="C51" s="31"/>
      <c r="D51" s="29">
        <f t="shared" si="5"/>
        <v>0</v>
      </c>
      <c r="E51" s="31"/>
      <c r="F51" s="29">
        <f t="shared" si="5"/>
        <v>0</v>
      </c>
      <c r="G51" s="31"/>
      <c r="H51" s="29">
        <f t="shared" ref="H51" si="211">G51/7.5345</f>
        <v>0</v>
      </c>
      <c r="I51" s="31"/>
      <c r="J51" s="29">
        <f t="shared" si="167"/>
        <v>0</v>
      </c>
      <c r="K51" s="31"/>
      <c r="L51" s="29">
        <f t="shared" ref="L51" si="212">K51/7.5345</f>
        <v>0</v>
      </c>
      <c r="M51" s="31"/>
      <c r="N51" s="29">
        <f t="shared" ref="N51" si="213">M51/7.5345</f>
        <v>0</v>
      </c>
      <c r="O51" s="31"/>
      <c r="P51" s="29">
        <f t="shared" ref="P51" si="214">O51/7.5345</f>
        <v>0</v>
      </c>
      <c r="Q51" s="31"/>
      <c r="R51" s="29">
        <f t="shared" ref="R51" si="215">Q51/7.5345</f>
        <v>0</v>
      </c>
      <c r="S51" s="31"/>
      <c r="T51" s="29">
        <f t="shared" si="172"/>
        <v>0</v>
      </c>
      <c r="U51" s="44">
        <f t="shared" si="173"/>
        <v>0</v>
      </c>
      <c r="V51" s="29">
        <f t="shared" si="11"/>
        <v>0</v>
      </c>
      <c r="W51" s="30"/>
      <c r="X51" s="29">
        <f t="shared" si="17"/>
        <v>0</v>
      </c>
      <c r="Y51" s="30"/>
      <c r="Z51" s="29">
        <f t="shared" si="18"/>
        <v>0</v>
      </c>
    </row>
    <row r="52" spans="1:26" x14ac:dyDescent="0.2">
      <c r="A52" s="6">
        <v>67141</v>
      </c>
      <c r="B52" s="6" t="s">
        <v>155</v>
      </c>
      <c r="C52" s="31"/>
      <c r="D52" s="29">
        <f t="shared" si="5"/>
        <v>0</v>
      </c>
      <c r="E52" s="31"/>
      <c r="F52" s="29">
        <f t="shared" si="5"/>
        <v>0</v>
      </c>
      <c r="G52" s="31"/>
      <c r="H52" s="29">
        <f t="shared" ref="H52" si="216">G52/7.5345</f>
        <v>0</v>
      </c>
      <c r="I52" s="31"/>
      <c r="J52" s="29">
        <f t="shared" si="167"/>
        <v>0</v>
      </c>
      <c r="K52" s="31"/>
      <c r="L52" s="29">
        <f t="shared" ref="L52" si="217">K52/7.5345</f>
        <v>0</v>
      </c>
      <c r="M52" s="31"/>
      <c r="N52" s="29">
        <f t="shared" ref="N52" si="218">M52/7.5345</f>
        <v>0</v>
      </c>
      <c r="O52" s="31"/>
      <c r="P52" s="29">
        <f t="shared" ref="P52" si="219">O52/7.5345</f>
        <v>0</v>
      </c>
      <c r="Q52" s="31"/>
      <c r="R52" s="29">
        <f t="shared" ref="R52" si="220">Q52/7.5345</f>
        <v>0</v>
      </c>
      <c r="S52" s="31"/>
      <c r="T52" s="29">
        <f t="shared" si="172"/>
        <v>0</v>
      </c>
      <c r="U52" s="44">
        <f t="shared" si="173"/>
        <v>0</v>
      </c>
      <c r="V52" s="29">
        <f t="shared" si="11"/>
        <v>0</v>
      </c>
      <c r="W52" s="30"/>
      <c r="X52" s="29">
        <f t="shared" si="17"/>
        <v>0</v>
      </c>
      <c r="Y52" s="30"/>
      <c r="Z52" s="29">
        <f t="shared" si="18"/>
        <v>0</v>
      </c>
    </row>
    <row r="53" spans="1:26" x14ac:dyDescent="0.2">
      <c r="A53" s="10">
        <v>7</v>
      </c>
      <c r="B53" s="10" t="s">
        <v>89</v>
      </c>
      <c r="C53" s="29">
        <f>SUM(C54+AA54)</f>
        <v>0</v>
      </c>
      <c r="D53" s="29">
        <f t="shared" si="5"/>
        <v>0</v>
      </c>
      <c r="E53" s="29">
        <f>SUM(E54+AB54)</f>
        <v>0</v>
      </c>
      <c r="F53" s="29">
        <f t="shared" si="5"/>
        <v>0</v>
      </c>
      <c r="G53" s="29">
        <f>SUM(G54+AC54)</f>
        <v>0</v>
      </c>
      <c r="H53" s="29">
        <f t="shared" ref="H53" si="221">G53/7.5345</f>
        <v>0</v>
      </c>
      <c r="I53" s="29">
        <f>SUM(I54+AD54)</f>
        <v>0</v>
      </c>
      <c r="J53" s="29">
        <f t="shared" si="167"/>
        <v>0</v>
      </c>
      <c r="K53" s="29">
        <f>SUM(K54+AE54)</f>
        <v>0</v>
      </c>
      <c r="L53" s="29">
        <f t="shared" ref="L53" si="222">K53/7.5345</f>
        <v>0</v>
      </c>
      <c r="M53" s="29">
        <f>SUM(M54+AF54)</f>
        <v>0</v>
      </c>
      <c r="N53" s="29">
        <f t="shared" ref="N53" si="223">M53/7.5345</f>
        <v>0</v>
      </c>
      <c r="O53" s="29">
        <f>SUM(O54+AG54)</f>
        <v>0</v>
      </c>
      <c r="P53" s="29">
        <f t="shared" ref="P53" si="224">O53/7.5345</f>
        <v>0</v>
      </c>
      <c r="Q53" s="29">
        <f>SUM(Q54+AH54)</f>
        <v>0</v>
      </c>
      <c r="R53" s="29">
        <f t="shared" ref="R53" si="225">Q53/7.5345</f>
        <v>0</v>
      </c>
      <c r="S53" s="29">
        <f>SUM(S54+AI54)</f>
        <v>0</v>
      </c>
      <c r="T53" s="29">
        <f t="shared" si="172"/>
        <v>0</v>
      </c>
      <c r="U53" s="44">
        <f t="shared" si="173"/>
        <v>0</v>
      </c>
      <c r="V53" s="29">
        <f t="shared" si="11"/>
        <v>0</v>
      </c>
      <c r="W53" s="29">
        <f>SUM(W54+AK54)</f>
        <v>0</v>
      </c>
      <c r="X53" s="29">
        <f t="shared" si="17"/>
        <v>0</v>
      </c>
      <c r="Y53" s="29">
        <f t="shared" ref="Y53" si="226">SUM(Y54+AL54)</f>
        <v>0</v>
      </c>
      <c r="Z53" s="29">
        <f t="shared" si="18"/>
        <v>0</v>
      </c>
    </row>
    <row r="54" spans="1:26" x14ac:dyDescent="0.2">
      <c r="A54" s="10">
        <v>72</v>
      </c>
      <c r="B54" s="10" t="s">
        <v>134</v>
      </c>
      <c r="C54" s="29">
        <f>SUM(C55:C57)</f>
        <v>0</v>
      </c>
      <c r="D54" s="29">
        <f t="shared" si="5"/>
        <v>0</v>
      </c>
      <c r="E54" s="29">
        <f t="shared" ref="E54:S54" si="227">SUM(E55:E57)</f>
        <v>0</v>
      </c>
      <c r="F54" s="29">
        <f t="shared" si="5"/>
        <v>0</v>
      </c>
      <c r="G54" s="29">
        <f t="shared" si="227"/>
        <v>0</v>
      </c>
      <c r="H54" s="29">
        <f t="shared" ref="H54" si="228">G54/7.5345</f>
        <v>0</v>
      </c>
      <c r="I54" s="29">
        <f t="shared" si="227"/>
        <v>0</v>
      </c>
      <c r="J54" s="29">
        <f t="shared" si="167"/>
        <v>0</v>
      </c>
      <c r="K54" s="29">
        <f t="shared" si="227"/>
        <v>0</v>
      </c>
      <c r="L54" s="29">
        <f t="shared" ref="L54" si="229">K54/7.5345</f>
        <v>0</v>
      </c>
      <c r="M54" s="29">
        <f t="shared" si="227"/>
        <v>0</v>
      </c>
      <c r="N54" s="29">
        <f t="shared" ref="N54" si="230">M54/7.5345</f>
        <v>0</v>
      </c>
      <c r="O54" s="29">
        <f t="shared" si="227"/>
        <v>0</v>
      </c>
      <c r="P54" s="29">
        <f t="shared" ref="P54" si="231">O54/7.5345</f>
        <v>0</v>
      </c>
      <c r="Q54" s="29">
        <f t="shared" si="227"/>
        <v>0</v>
      </c>
      <c r="R54" s="29">
        <f t="shared" ref="R54" si="232">Q54/7.5345</f>
        <v>0</v>
      </c>
      <c r="S54" s="29">
        <f t="shared" si="227"/>
        <v>0</v>
      </c>
      <c r="T54" s="29">
        <f t="shared" si="172"/>
        <v>0</v>
      </c>
      <c r="U54" s="44">
        <f t="shared" si="173"/>
        <v>0</v>
      </c>
      <c r="V54" s="29">
        <f t="shared" si="11"/>
        <v>0</v>
      </c>
      <c r="W54" s="29"/>
      <c r="X54" s="29">
        <f t="shared" si="17"/>
        <v>0</v>
      </c>
      <c r="Y54" s="29"/>
      <c r="Z54" s="29">
        <f t="shared" si="18"/>
        <v>0</v>
      </c>
    </row>
    <row r="55" spans="1:26" x14ac:dyDescent="0.2">
      <c r="A55" s="6">
        <v>72129</v>
      </c>
      <c r="B55" s="6" t="s">
        <v>22</v>
      </c>
      <c r="C55" s="31"/>
      <c r="D55" s="29">
        <f t="shared" si="5"/>
        <v>0</v>
      </c>
      <c r="E55" s="31"/>
      <c r="F55" s="29">
        <f t="shared" si="5"/>
        <v>0</v>
      </c>
      <c r="G55" s="31"/>
      <c r="H55" s="29">
        <f t="shared" ref="H55" si="233">G55/7.5345</f>
        <v>0</v>
      </c>
      <c r="I55" s="31"/>
      <c r="J55" s="29">
        <f t="shared" si="167"/>
        <v>0</v>
      </c>
      <c r="K55" s="31"/>
      <c r="L55" s="29">
        <f t="shared" ref="L55" si="234">K55/7.5345</f>
        <v>0</v>
      </c>
      <c r="M55" s="31"/>
      <c r="N55" s="29">
        <f t="shared" ref="N55" si="235">M55/7.5345</f>
        <v>0</v>
      </c>
      <c r="O55" s="31"/>
      <c r="P55" s="29">
        <f t="shared" ref="P55" si="236">O55/7.5345</f>
        <v>0</v>
      </c>
      <c r="Q55" s="31"/>
      <c r="R55" s="29">
        <f t="shared" ref="R55" si="237">Q55/7.5345</f>
        <v>0</v>
      </c>
      <c r="S55" s="31"/>
      <c r="T55" s="29">
        <f t="shared" si="172"/>
        <v>0</v>
      </c>
      <c r="U55" s="44">
        <f t="shared" si="173"/>
        <v>0</v>
      </c>
      <c r="V55" s="29">
        <f t="shared" si="11"/>
        <v>0</v>
      </c>
      <c r="W55" s="30"/>
      <c r="X55" s="29">
        <f t="shared" si="17"/>
        <v>0</v>
      </c>
      <c r="Y55" s="30"/>
      <c r="Z55" s="29">
        <f t="shared" si="18"/>
        <v>0</v>
      </c>
    </row>
    <row r="56" spans="1:26" x14ac:dyDescent="0.2">
      <c r="A56" s="6">
        <v>72273</v>
      </c>
      <c r="B56" s="6" t="s">
        <v>23</v>
      </c>
      <c r="C56" s="31"/>
      <c r="D56" s="29">
        <f t="shared" si="5"/>
        <v>0</v>
      </c>
      <c r="E56" s="31"/>
      <c r="F56" s="29">
        <f t="shared" si="5"/>
        <v>0</v>
      </c>
      <c r="G56" s="31"/>
      <c r="H56" s="29">
        <f t="shared" ref="H56" si="238">G56/7.5345</f>
        <v>0</v>
      </c>
      <c r="I56" s="31"/>
      <c r="J56" s="29">
        <f t="shared" si="167"/>
        <v>0</v>
      </c>
      <c r="K56" s="31"/>
      <c r="L56" s="29">
        <f t="shared" ref="L56" si="239">K56/7.5345</f>
        <v>0</v>
      </c>
      <c r="M56" s="31"/>
      <c r="N56" s="29">
        <f t="shared" ref="N56" si="240">M56/7.5345</f>
        <v>0</v>
      </c>
      <c r="O56" s="31"/>
      <c r="P56" s="29">
        <f t="shared" ref="P56" si="241">O56/7.5345</f>
        <v>0</v>
      </c>
      <c r="Q56" s="31"/>
      <c r="R56" s="29">
        <f t="shared" ref="R56" si="242">Q56/7.5345</f>
        <v>0</v>
      </c>
      <c r="S56" s="31"/>
      <c r="T56" s="29">
        <f t="shared" si="172"/>
        <v>0</v>
      </c>
      <c r="U56" s="44">
        <f t="shared" si="173"/>
        <v>0</v>
      </c>
      <c r="V56" s="29">
        <f t="shared" si="11"/>
        <v>0</v>
      </c>
      <c r="W56" s="30"/>
      <c r="X56" s="29">
        <f t="shared" si="17"/>
        <v>0</v>
      </c>
      <c r="Y56" s="30"/>
      <c r="Z56" s="29">
        <f t="shared" si="18"/>
        <v>0</v>
      </c>
    </row>
    <row r="57" spans="1:26" x14ac:dyDescent="0.2">
      <c r="A57" s="6">
        <v>72319</v>
      </c>
      <c r="B57" s="6" t="s">
        <v>24</v>
      </c>
      <c r="C57" s="31"/>
      <c r="D57" s="29">
        <f t="shared" si="5"/>
        <v>0</v>
      </c>
      <c r="E57" s="31"/>
      <c r="F57" s="29">
        <f t="shared" si="5"/>
        <v>0</v>
      </c>
      <c r="G57" s="31"/>
      <c r="H57" s="29">
        <f t="shared" ref="H57" si="243">G57/7.5345</f>
        <v>0</v>
      </c>
      <c r="I57" s="31"/>
      <c r="J57" s="29">
        <f t="shared" si="167"/>
        <v>0</v>
      </c>
      <c r="K57" s="31"/>
      <c r="L57" s="29">
        <f t="shared" ref="L57" si="244">K57/7.5345</f>
        <v>0</v>
      </c>
      <c r="M57" s="31"/>
      <c r="N57" s="29">
        <f t="shared" ref="N57" si="245">M57/7.5345</f>
        <v>0</v>
      </c>
      <c r="O57" s="31"/>
      <c r="P57" s="29">
        <f t="shared" ref="P57" si="246">O57/7.5345</f>
        <v>0</v>
      </c>
      <c r="Q57" s="31"/>
      <c r="R57" s="29">
        <f t="shared" ref="R57" si="247">Q57/7.5345</f>
        <v>0</v>
      </c>
      <c r="S57" s="31"/>
      <c r="T57" s="29">
        <f t="shared" si="172"/>
        <v>0</v>
      </c>
      <c r="U57" s="44">
        <f t="shared" si="173"/>
        <v>0</v>
      </c>
      <c r="V57" s="29">
        <f t="shared" si="11"/>
        <v>0</v>
      </c>
      <c r="W57" s="30"/>
      <c r="X57" s="29">
        <f t="shared" si="17"/>
        <v>0</v>
      </c>
      <c r="Y57" s="30"/>
      <c r="Z57" s="29">
        <f t="shared" si="18"/>
        <v>0</v>
      </c>
    </row>
    <row r="58" spans="1:26" x14ac:dyDescent="0.2">
      <c r="A58" s="10">
        <v>8</v>
      </c>
      <c r="B58" s="10" t="s">
        <v>98</v>
      </c>
      <c r="C58" s="29">
        <f>SUM(C59+AB59)</f>
        <v>0</v>
      </c>
      <c r="D58" s="29">
        <f t="shared" si="5"/>
        <v>0</v>
      </c>
      <c r="E58" s="29">
        <f>SUM(E59+AC59)</f>
        <v>0</v>
      </c>
      <c r="F58" s="29">
        <f t="shared" si="5"/>
        <v>0</v>
      </c>
      <c r="G58" s="29">
        <f>SUM(G59+AD59)</f>
        <v>0</v>
      </c>
      <c r="H58" s="29">
        <f t="shared" ref="H58" si="248">G58/7.5345</f>
        <v>0</v>
      </c>
      <c r="I58" s="29">
        <f>SUM(I59+AE59)</f>
        <v>0</v>
      </c>
      <c r="J58" s="29">
        <f t="shared" si="167"/>
        <v>0</v>
      </c>
      <c r="K58" s="29">
        <f>SUM(K59+AF59)</f>
        <v>0</v>
      </c>
      <c r="L58" s="29">
        <f t="shared" ref="L58" si="249">K58/7.5345</f>
        <v>0</v>
      </c>
      <c r="M58" s="29">
        <f>SUM(M59+AG59)</f>
        <v>0</v>
      </c>
      <c r="N58" s="29">
        <f t="shared" ref="N58" si="250">M58/7.5345</f>
        <v>0</v>
      </c>
      <c r="O58" s="29">
        <f>SUM(O59+AH59)</f>
        <v>0</v>
      </c>
      <c r="P58" s="29">
        <f t="shared" ref="P58" si="251">O58/7.5345</f>
        <v>0</v>
      </c>
      <c r="Q58" s="29">
        <f>SUM(Q59+AI59)</f>
        <v>0</v>
      </c>
      <c r="R58" s="29">
        <f t="shared" ref="R58" si="252">Q58/7.5345</f>
        <v>0</v>
      </c>
      <c r="S58" s="29">
        <f>SUM(S59+AJ59)</f>
        <v>0</v>
      </c>
      <c r="T58" s="29">
        <f t="shared" si="172"/>
        <v>0</v>
      </c>
      <c r="U58" s="44">
        <f t="shared" si="173"/>
        <v>0</v>
      </c>
      <c r="V58" s="29">
        <f t="shared" si="11"/>
        <v>0</v>
      </c>
      <c r="W58" s="29">
        <f>SUM(W59+AL59)</f>
        <v>0</v>
      </c>
      <c r="X58" s="29">
        <f t="shared" si="17"/>
        <v>0</v>
      </c>
      <c r="Y58" s="29">
        <f t="shared" ref="Y58" si="253">SUM(Y59+AM59)</f>
        <v>0</v>
      </c>
      <c r="Z58" s="29">
        <f t="shared" si="18"/>
        <v>0</v>
      </c>
    </row>
    <row r="59" spans="1:26" x14ac:dyDescent="0.2">
      <c r="A59" s="10">
        <v>84</v>
      </c>
      <c r="B59" s="10" t="s">
        <v>135</v>
      </c>
      <c r="C59" s="29">
        <f>SUM(C60+AA60)</f>
        <v>0</v>
      </c>
      <c r="D59" s="29">
        <f t="shared" si="5"/>
        <v>0</v>
      </c>
      <c r="E59" s="29">
        <f>SUM(E60+AB60)</f>
        <v>0</v>
      </c>
      <c r="F59" s="29">
        <f t="shared" si="5"/>
        <v>0</v>
      </c>
      <c r="G59" s="29">
        <f>SUM(G60+AC60)</f>
        <v>0</v>
      </c>
      <c r="H59" s="29">
        <f t="shared" ref="H59" si="254">G59/7.5345</f>
        <v>0</v>
      </c>
      <c r="I59" s="29">
        <f>SUM(I60+AD60)</f>
        <v>0</v>
      </c>
      <c r="J59" s="29">
        <f t="shared" si="167"/>
        <v>0</v>
      </c>
      <c r="K59" s="29">
        <f>SUM(K60+AE60)</f>
        <v>0</v>
      </c>
      <c r="L59" s="29">
        <f t="shared" ref="L59" si="255">K59/7.5345</f>
        <v>0</v>
      </c>
      <c r="M59" s="29">
        <f>SUM(M60+AF60)</f>
        <v>0</v>
      </c>
      <c r="N59" s="29">
        <f t="shared" ref="N59" si="256">M59/7.5345</f>
        <v>0</v>
      </c>
      <c r="O59" s="29">
        <f>SUM(O60+AG60)</f>
        <v>0</v>
      </c>
      <c r="P59" s="29">
        <f t="shared" ref="P59" si="257">O59/7.5345</f>
        <v>0</v>
      </c>
      <c r="Q59" s="29">
        <f>SUM(Q60+AH60)</f>
        <v>0</v>
      </c>
      <c r="R59" s="29">
        <f t="shared" ref="R59" si="258">Q59/7.5345</f>
        <v>0</v>
      </c>
      <c r="S59" s="29">
        <f t="shared" ref="S59" si="259">SUM(S60+AI60)</f>
        <v>0</v>
      </c>
      <c r="T59" s="29">
        <f t="shared" si="172"/>
        <v>0</v>
      </c>
      <c r="U59" s="44">
        <f t="shared" si="173"/>
        <v>0</v>
      </c>
      <c r="V59" s="29">
        <f t="shared" si="11"/>
        <v>0</v>
      </c>
      <c r="W59" s="29"/>
      <c r="X59" s="29">
        <f t="shared" si="17"/>
        <v>0</v>
      </c>
      <c r="Y59" s="29"/>
      <c r="Z59" s="29">
        <f t="shared" si="18"/>
        <v>0</v>
      </c>
    </row>
    <row r="60" spans="1:26" x14ac:dyDescent="0.2">
      <c r="A60" s="6">
        <v>84221</v>
      </c>
      <c r="B60" s="6" t="s">
        <v>97</v>
      </c>
      <c r="C60" s="31"/>
      <c r="D60" s="29">
        <f t="shared" si="5"/>
        <v>0</v>
      </c>
      <c r="E60" s="31"/>
      <c r="F60" s="29">
        <f t="shared" si="5"/>
        <v>0</v>
      </c>
      <c r="G60" s="31"/>
      <c r="H60" s="29">
        <f t="shared" ref="H60" si="260">G60/7.5345</f>
        <v>0</v>
      </c>
      <c r="I60" s="31"/>
      <c r="J60" s="29">
        <f t="shared" si="167"/>
        <v>0</v>
      </c>
      <c r="K60" s="31"/>
      <c r="L60" s="29">
        <f t="shared" ref="L60" si="261">K60/7.5345</f>
        <v>0</v>
      </c>
      <c r="M60" s="31"/>
      <c r="N60" s="29">
        <f t="shared" ref="N60" si="262">M60/7.5345</f>
        <v>0</v>
      </c>
      <c r="O60" s="31"/>
      <c r="P60" s="29">
        <f t="shared" ref="P60" si="263">O60/7.5345</f>
        <v>0</v>
      </c>
      <c r="Q60" s="31"/>
      <c r="R60" s="29">
        <f t="shared" ref="R60" si="264">Q60/7.5345</f>
        <v>0</v>
      </c>
      <c r="S60" s="31"/>
      <c r="T60" s="29">
        <f t="shared" si="172"/>
        <v>0</v>
      </c>
      <c r="U60" s="44">
        <f t="shared" si="173"/>
        <v>0</v>
      </c>
      <c r="V60" s="29">
        <f t="shared" si="11"/>
        <v>0</v>
      </c>
      <c r="W60" s="30"/>
      <c r="X60" s="29">
        <f t="shared" si="17"/>
        <v>0</v>
      </c>
      <c r="Y60" s="30"/>
      <c r="Z60" s="29">
        <f t="shared" si="18"/>
        <v>0</v>
      </c>
    </row>
    <row r="61" spans="1:26" x14ac:dyDescent="0.2">
      <c r="A61" s="11">
        <v>92</v>
      </c>
      <c r="B61" s="11" t="s">
        <v>197</v>
      </c>
      <c r="C61" s="31"/>
      <c r="D61" s="29">
        <f t="shared" si="5"/>
        <v>0</v>
      </c>
      <c r="E61" s="31"/>
      <c r="F61" s="29">
        <f t="shared" si="5"/>
        <v>0</v>
      </c>
      <c r="G61" s="31"/>
      <c r="H61" s="29">
        <f t="shared" ref="H61" si="265">G61/7.5345</f>
        <v>0</v>
      </c>
      <c r="I61" s="31"/>
      <c r="J61" s="29">
        <f t="shared" si="167"/>
        <v>0</v>
      </c>
      <c r="K61" s="31"/>
      <c r="L61" s="29">
        <f t="shared" ref="L61" si="266">K61/7.5345</f>
        <v>0</v>
      </c>
      <c r="M61" s="31"/>
      <c r="N61" s="29">
        <f t="shared" ref="N61" si="267">M61/7.5345</f>
        <v>0</v>
      </c>
      <c r="O61" s="31"/>
      <c r="P61" s="29">
        <f t="shared" ref="P61" si="268">O61/7.5345</f>
        <v>0</v>
      </c>
      <c r="Q61" s="31"/>
      <c r="R61" s="29">
        <f t="shared" ref="R61" si="269">Q61/7.5345</f>
        <v>0</v>
      </c>
      <c r="S61" s="31"/>
      <c r="T61" s="29">
        <f t="shared" si="172"/>
        <v>0</v>
      </c>
      <c r="U61" s="44">
        <f t="shared" si="173"/>
        <v>0</v>
      </c>
      <c r="V61" s="29">
        <f t="shared" si="11"/>
        <v>0</v>
      </c>
      <c r="W61" s="30"/>
      <c r="X61" s="29">
        <f t="shared" si="17"/>
        <v>0</v>
      </c>
      <c r="Y61" s="30"/>
      <c r="Z61" s="29">
        <f t="shared" si="18"/>
        <v>0</v>
      </c>
    </row>
    <row r="62" spans="1:26" x14ac:dyDescent="0.2">
      <c r="A62" s="6"/>
      <c r="B62" s="94" t="s">
        <v>132</v>
      </c>
      <c r="C62" s="59">
        <f>SUM(C11+C53+C58)</f>
        <v>4662500</v>
      </c>
      <c r="D62" s="81">
        <f t="shared" si="5"/>
        <v>618820.0942331939</v>
      </c>
      <c r="E62" s="59">
        <f>SUM(E11+E53+E58)</f>
        <v>125492</v>
      </c>
      <c r="F62" s="84">
        <f t="shared" si="5"/>
        <v>16655.650673568252</v>
      </c>
      <c r="G62" s="59">
        <f>SUM(G11+G53+G58)</f>
        <v>171000</v>
      </c>
      <c r="H62" s="81">
        <f t="shared" ref="H62" si="270">G62/7.5345</f>
        <v>22695.600238901054</v>
      </c>
      <c r="I62" s="59">
        <f>SUM(I13:I61)</f>
        <v>344023</v>
      </c>
      <c r="J62" s="81">
        <f t="shared" si="167"/>
        <v>45659.6987192249</v>
      </c>
      <c r="K62" s="59">
        <f>SUM(K43:K61)</f>
        <v>338000</v>
      </c>
      <c r="L62" s="81">
        <f t="shared" ref="L62" si="271">K62/7.5345</f>
        <v>44860.309244143602</v>
      </c>
      <c r="M62" s="59">
        <f>SUM(M11+M53+M58)</f>
        <v>8966</v>
      </c>
      <c r="N62" s="81">
        <f t="shared" ref="N62" si="272">M62/7.5345</f>
        <v>1189.9927002455372</v>
      </c>
      <c r="O62" s="59">
        <f>SUM(O11+O53+O58)</f>
        <v>7987</v>
      </c>
      <c r="P62" s="81">
        <f t="shared" ref="P62" si="273">O62/7.5345</f>
        <v>1060.0570708076182</v>
      </c>
      <c r="Q62" s="59">
        <f>SUM(Q11+Q53+Q58)</f>
        <v>0</v>
      </c>
      <c r="R62" s="29">
        <f t="shared" ref="R62" si="274">Q62/7.5345</f>
        <v>0</v>
      </c>
      <c r="S62" s="59">
        <f>SUM(S11+S53+S58)</f>
        <v>0</v>
      </c>
      <c r="T62" s="29">
        <f t="shared" si="172"/>
        <v>0</v>
      </c>
      <c r="U62" s="59">
        <f t="shared" si="173"/>
        <v>5657968</v>
      </c>
      <c r="V62" s="81">
        <f t="shared" si="11"/>
        <v>750941.40288008493</v>
      </c>
      <c r="W62" s="59">
        <f>SUM(W12,W37,W42,W44,W49,W54,W59)</f>
        <v>5518428</v>
      </c>
      <c r="X62" s="81">
        <f t="shared" si="17"/>
        <v>732421.26219390798</v>
      </c>
      <c r="Y62" s="59">
        <f>SUM(Y12,Y42,Y44,Y49,Y54,Y59)</f>
        <v>5518428</v>
      </c>
      <c r="Z62" s="81">
        <f t="shared" si="18"/>
        <v>732421.26219390798</v>
      </c>
    </row>
    <row r="63" spans="1:26" x14ac:dyDescent="0.2">
      <c r="A63" s="2"/>
      <c r="B63" s="3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6"/>
      <c r="V63" s="26"/>
      <c r="W63" s="27"/>
      <c r="X63" s="27"/>
      <c r="Y63" s="27"/>
    </row>
    <row r="64" spans="1:26" x14ac:dyDescent="0.2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2"/>
      <c r="V64" s="2"/>
    </row>
    <row r="65" spans="1:26" x14ac:dyDescent="0.2">
      <c r="A65" s="98" t="s">
        <v>156</v>
      </c>
      <c r="B65" s="98"/>
      <c r="C65" s="98"/>
      <c r="D65" s="67"/>
      <c r="E65" s="13"/>
      <c r="F65" s="13"/>
      <c r="G65" s="13"/>
      <c r="H65" s="13"/>
      <c r="I65" s="13"/>
      <c r="J65" s="13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2"/>
      <c r="V65" s="2"/>
    </row>
    <row r="66" spans="1:26" x14ac:dyDescent="0.2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2"/>
      <c r="V66" s="2"/>
    </row>
    <row r="67" spans="1:26" x14ac:dyDescent="0.2">
      <c r="A67" s="13"/>
      <c r="B67" s="96" t="s">
        <v>142</v>
      </c>
      <c r="C67" s="96"/>
      <c r="D67" s="56"/>
      <c r="E67" s="13"/>
      <c r="F67" s="13"/>
      <c r="G67" s="13"/>
      <c r="H67" s="13"/>
      <c r="I67" s="13"/>
      <c r="J67" s="13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2"/>
      <c r="V67" s="2"/>
    </row>
    <row r="68" spans="1:26" x14ac:dyDescent="0.2">
      <c r="A68" s="13"/>
      <c r="B68" s="96" t="s">
        <v>139</v>
      </c>
      <c r="C68" s="96"/>
      <c r="D68" s="96"/>
      <c r="E68" s="96"/>
      <c r="F68" s="96"/>
      <c r="G68" s="96"/>
      <c r="H68" s="96"/>
      <c r="I68" s="96"/>
      <c r="J68" s="56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2"/>
      <c r="V68" s="2"/>
    </row>
    <row r="69" spans="1:26" x14ac:dyDescent="0.2">
      <c r="A69" s="13"/>
      <c r="B69" s="4" t="s">
        <v>99</v>
      </c>
      <c r="C69" s="4"/>
      <c r="D69" s="4"/>
      <c r="E69" s="4"/>
      <c r="F69" s="4"/>
      <c r="G69" s="4"/>
      <c r="H69" s="4"/>
      <c r="I69" s="13"/>
      <c r="J69" s="13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2"/>
      <c r="V69" s="2"/>
    </row>
    <row r="70" spans="1:26" x14ac:dyDescent="0.2">
      <c r="A70" s="13"/>
      <c r="B70" s="13" t="s">
        <v>118</v>
      </c>
      <c r="C70" s="13"/>
      <c r="D70" s="13"/>
      <c r="E70" s="13"/>
      <c r="F70" s="13"/>
      <c r="G70" s="13"/>
      <c r="H70" s="13"/>
      <c r="I70" s="13"/>
      <c r="J70" s="13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2"/>
      <c r="V70" s="2"/>
    </row>
    <row r="71" spans="1:26" x14ac:dyDescent="0.2">
      <c r="A71" s="13"/>
      <c r="B71" s="13"/>
      <c r="C71" s="13"/>
      <c r="D71" s="13"/>
      <c r="E71" s="48" t="s">
        <v>195</v>
      </c>
      <c r="F71" s="83" t="s">
        <v>211</v>
      </c>
      <c r="G71" s="13"/>
      <c r="H71" s="13"/>
      <c r="I71" s="13"/>
      <c r="J71" s="13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49" t="s">
        <v>190</v>
      </c>
      <c r="V71" s="85" t="s">
        <v>211</v>
      </c>
      <c r="W71" s="50" t="s">
        <v>200</v>
      </c>
      <c r="X71" s="86" t="s">
        <v>211</v>
      </c>
      <c r="Y71" s="50" t="s">
        <v>201</v>
      </c>
      <c r="Z71" s="86" t="s">
        <v>211</v>
      </c>
    </row>
    <row r="72" spans="1:26" x14ac:dyDescent="0.2">
      <c r="A72" s="10">
        <v>3</v>
      </c>
      <c r="B72" s="10" t="s">
        <v>26</v>
      </c>
      <c r="C72" s="29"/>
      <c r="D72" s="29"/>
      <c r="E72" s="29">
        <f>SUM(E73,E78,E116)</f>
        <v>125492</v>
      </c>
      <c r="F72" s="70">
        <f t="shared" ref="F72:F121" si="275">E72/7.5345</f>
        <v>16655.650673568252</v>
      </c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>
        <f>SUM(U73,U78,U116)</f>
        <v>125492</v>
      </c>
      <c r="V72" s="70">
        <f t="shared" ref="V72:Z121" si="276">U72/7.5345</f>
        <v>16655.650673568252</v>
      </c>
      <c r="W72" s="29">
        <v>125492</v>
      </c>
      <c r="X72" s="70">
        <f t="shared" si="276"/>
        <v>16655.650673568252</v>
      </c>
      <c r="Y72" s="29">
        <v>125492</v>
      </c>
      <c r="Z72" s="70">
        <f t="shared" si="276"/>
        <v>16655.650673568252</v>
      </c>
    </row>
    <row r="73" spans="1:26" x14ac:dyDescent="0.2">
      <c r="A73" s="10">
        <v>31</v>
      </c>
      <c r="B73" s="10" t="s">
        <v>27</v>
      </c>
      <c r="C73" s="29"/>
      <c r="D73" s="29"/>
      <c r="E73" s="29">
        <f>SUM(E74:E77)</f>
        <v>0</v>
      </c>
      <c r="F73" s="29">
        <f t="shared" si="275"/>
        <v>0</v>
      </c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>
        <f>SUM(E73+I73)</f>
        <v>0</v>
      </c>
      <c r="V73" s="29">
        <f t="shared" si="276"/>
        <v>0</v>
      </c>
      <c r="W73" s="29"/>
      <c r="X73" s="29">
        <f t="shared" ref="X73" si="277">W73/7.5345</f>
        <v>0</v>
      </c>
      <c r="Y73" s="29"/>
      <c r="Z73" s="29">
        <f t="shared" ref="Z73" si="278">Y73/7.5345</f>
        <v>0</v>
      </c>
    </row>
    <row r="74" spans="1:26" x14ac:dyDescent="0.2">
      <c r="A74" s="6">
        <v>31111</v>
      </c>
      <c r="B74" s="6" t="s">
        <v>28</v>
      </c>
      <c r="C74" s="31"/>
      <c r="D74" s="31"/>
      <c r="E74" s="31"/>
      <c r="F74" s="29">
        <f t="shared" si="275"/>
        <v>0</v>
      </c>
      <c r="G74" s="31"/>
      <c r="H74" s="31"/>
      <c r="I74" s="31"/>
      <c r="J74" s="31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30">
        <f>SUM(E74+I74)</f>
        <v>0</v>
      </c>
      <c r="V74" s="29">
        <f t="shared" si="276"/>
        <v>0</v>
      </c>
      <c r="W74" s="31"/>
      <c r="X74" s="29">
        <f t="shared" ref="X74" si="279">W74/7.5345</f>
        <v>0</v>
      </c>
      <c r="Y74" s="31"/>
      <c r="Z74" s="29">
        <f t="shared" ref="Z74" si="280">Y74/7.5345</f>
        <v>0</v>
      </c>
    </row>
    <row r="75" spans="1:26" x14ac:dyDescent="0.2">
      <c r="A75" s="6">
        <v>31219</v>
      </c>
      <c r="B75" s="6" t="s">
        <v>29</v>
      </c>
      <c r="C75" s="31"/>
      <c r="D75" s="31"/>
      <c r="E75" s="31"/>
      <c r="F75" s="29">
        <f t="shared" si="275"/>
        <v>0</v>
      </c>
      <c r="G75" s="31"/>
      <c r="H75" s="31"/>
      <c r="I75" s="31"/>
      <c r="J75" s="31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30">
        <f>SUM(E75+I75)</f>
        <v>0</v>
      </c>
      <c r="V75" s="29">
        <f t="shared" si="276"/>
        <v>0</v>
      </c>
      <c r="W75" s="31"/>
      <c r="X75" s="29">
        <f t="shared" ref="X75" si="281">W75/7.5345</f>
        <v>0</v>
      </c>
      <c r="Y75" s="31"/>
      <c r="Z75" s="29">
        <f t="shared" ref="Z75" si="282">Y75/7.5345</f>
        <v>0</v>
      </c>
    </row>
    <row r="76" spans="1:26" x14ac:dyDescent="0.2">
      <c r="A76" s="6">
        <v>31321</v>
      </c>
      <c r="B76" s="6" t="s">
        <v>30</v>
      </c>
      <c r="C76" s="31"/>
      <c r="D76" s="31"/>
      <c r="E76" s="31"/>
      <c r="F76" s="29">
        <f t="shared" si="275"/>
        <v>0</v>
      </c>
      <c r="G76" s="31"/>
      <c r="H76" s="31"/>
      <c r="I76" s="31"/>
      <c r="J76" s="31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30">
        <f>SUM(E76+I76)</f>
        <v>0</v>
      </c>
      <c r="V76" s="29">
        <f t="shared" si="276"/>
        <v>0</v>
      </c>
      <c r="W76" s="31"/>
      <c r="X76" s="29">
        <f t="shared" ref="X76" si="283">W76/7.5345</f>
        <v>0</v>
      </c>
      <c r="Y76" s="31"/>
      <c r="Z76" s="29">
        <f t="shared" ref="Z76" si="284">Y76/7.5345</f>
        <v>0</v>
      </c>
    </row>
    <row r="77" spans="1:26" x14ac:dyDescent="0.2">
      <c r="A77" s="6">
        <v>31332</v>
      </c>
      <c r="B77" s="6" t="s">
        <v>31</v>
      </c>
      <c r="C77" s="31"/>
      <c r="D77" s="31"/>
      <c r="E77" s="31"/>
      <c r="F77" s="29">
        <f t="shared" si="275"/>
        <v>0</v>
      </c>
      <c r="G77" s="31"/>
      <c r="H77" s="31"/>
      <c r="I77" s="31"/>
      <c r="J77" s="31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30">
        <f>SUM(E77+I77)</f>
        <v>0</v>
      </c>
      <c r="V77" s="29">
        <f t="shared" si="276"/>
        <v>0</v>
      </c>
      <c r="W77" s="31"/>
      <c r="X77" s="29">
        <f t="shared" ref="X77" si="285">W77/7.5345</f>
        <v>0</v>
      </c>
      <c r="Y77" s="31"/>
      <c r="Z77" s="29">
        <f t="shared" ref="Z77" si="286">Y77/7.5345</f>
        <v>0</v>
      </c>
    </row>
    <row r="78" spans="1:26" x14ac:dyDescent="0.2">
      <c r="A78" s="10">
        <v>32</v>
      </c>
      <c r="B78" s="10" t="s">
        <v>32</v>
      </c>
      <c r="C78" s="29"/>
      <c r="D78" s="29"/>
      <c r="E78" s="29">
        <f>SUM(E79:E115)</f>
        <v>122462</v>
      </c>
      <c r="F78" s="70">
        <f t="shared" si="275"/>
        <v>16253.500564071936</v>
      </c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44">
        <f>SUM(U79:U115)</f>
        <v>122462</v>
      </c>
      <c r="V78" s="70">
        <f t="shared" si="276"/>
        <v>16253.500564071936</v>
      </c>
      <c r="W78" s="44">
        <v>122462</v>
      </c>
      <c r="X78" s="70">
        <f t="shared" ref="X78" si="287">W78/7.5345</f>
        <v>16253.500564071936</v>
      </c>
      <c r="Y78" s="44">
        <v>122462</v>
      </c>
      <c r="Z78" s="70">
        <f t="shared" ref="Z78" si="288">Y78/7.5345</f>
        <v>16253.500564071936</v>
      </c>
    </row>
    <row r="79" spans="1:26" x14ac:dyDescent="0.2">
      <c r="A79" s="6">
        <v>32119</v>
      </c>
      <c r="B79" s="6" t="s">
        <v>96</v>
      </c>
      <c r="C79" s="31"/>
      <c r="D79" s="31"/>
      <c r="E79" s="31">
        <v>2000</v>
      </c>
      <c r="F79" s="70">
        <f t="shared" si="275"/>
        <v>265.44561682925212</v>
      </c>
      <c r="G79" s="31"/>
      <c r="H79" s="31"/>
      <c r="I79" s="31"/>
      <c r="J79" s="31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30">
        <f>SUM(E79+I79)</f>
        <v>2000</v>
      </c>
      <c r="V79" s="70">
        <f t="shared" si="276"/>
        <v>265.44561682925212</v>
      </c>
      <c r="W79" s="31"/>
      <c r="X79" s="29">
        <f t="shared" ref="X79" si="289">W79/7.5345</f>
        <v>0</v>
      </c>
      <c r="Y79" s="31"/>
      <c r="Z79" s="29">
        <f t="shared" ref="Z79" si="290">Y79/7.5345</f>
        <v>0</v>
      </c>
    </row>
    <row r="80" spans="1:26" x14ac:dyDescent="0.2">
      <c r="A80" s="6">
        <v>32121</v>
      </c>
      <c r="B80" s="6" t="s">
        <v>81</v>
      </c>
      <c r="C80" s="31"/>
      <c r="D80" s="31"/>
      <c r="E80" s="31"/>
      <c r="F80" s="29">
        <f t="shared" si="275"/>
        <v>0</v>
      </c>
      <c r="G80" s="31"/>
      <c r="H80" s="31"/>
      <c r="I80" s="31"/>
      <c r="J80" s="31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30">
        <f>SUM(E80+I80)</f>
        <v>0</v>
      </c>
      <c r="V80" s="29">
        <f t="shared" si="276"/>
        <v>0</v>
      </c>
      <c r="W80" s="31"/>
      <c r="X80" s="29">
        <f t="shared" ref="X80" si="291">W80/7.5345</f>
        <v>0</v>
      </c>
      <c r="Y80" s="31"/>
      <c r="Z80" s="29">
        <f t="shared" ref="Z80" si="292">Y80/7.5345</f>
        <v>0</v>
      </c>
    </row>
    <row r="81" spans="1:26" x14ac:dyDescent="0.2">
      <c r="A81" s="6">
        <v>32131</v>
      </c>
      <c r="B81" s="6" t="s">
        <v>33</v>
      </c>
      <c r="C81" s="31"/>
      <c r="D81" s="31"/>
      <c r="E81" s="31"/>
      <c r="F81" s="29">
        <f t="shared" si="275"/>
        <v>0</v>
      </c>
      <c r="G81" s="31"/>
      <c r="H81" s="31"/>
      <c r="I81" s="31"/>
      <c r="J81" s="31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30">
        <f>SUM(E81+I81)</f>
        <v>0</v>
      </c>
      <c r="V81" s="29">
        <f t="shared" si="276"/>
        <v>0</v>
      </c>
      <c r="W81" s="31"/>
      <c r="X81" s="29">
        <f t="shared" ref="X81" si="293">W81/7.5345</f>
        <v>0</v>
      </c>
      <c r="Y81" s="31"/>
      <c r="Z81" s="29">
        <f t="shared" ref="Z81" si="294">Y81/7.5345</f>
        <v>0</v>
      </c>
    </row>
    <row r="82" spans="1:26" x14ac:dyDescent="0.2">
      <c r="A82" s="6">
        <v>32149</v>
      </c>
      <c r="B82" s="6" t="s">
        <v>34</v>
      </c>
      <c r="C82" s="31"/>
      <c r="D82" s="31"/>
      <c r="E82" s="31"/>
      <c r="F82" s="29">
        <f t="shared" si="275"/>
        <v>0</v>
      </c>
      <c r="G82" s="31"/>
      <c r="H82" s="31"/>
      <c r="I82" s="31"/>
      <c r="J82" s="31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30">
        <f>SUM(E82+I82)</f>
        <v>0</v>
      </c>
      <c r="V82" s="29">
        <f t="shared" si="276"/>
        <v>0</v>
      </c>
      <c r="W82" s="31"/>
      <c r="X82" s="29">
        <f t="shared" ref="X82" si="295">W82/7.5345</f>
        <v>0</v>
      </c>
      <c r="Y82" s="31"/>
      <c r="Z82" s="29">
        <f t="shared" ref="Z82" si="296">Y82/7.5345</f>
        <v>0</v>
      </c>
    </row>
    <row r="83" spans="1:26" x14ac:dyDescent="0.2">
      <c r="A83" s="6">
        <v>32211</v>
      </c>
      <c r="B83" s="6" t="s">
        <v>37</v>
      </c>
      <c r="C83" s="31"/>
      <c r="D83" s="31"/>
      <c r="E83" s="31">
        <v>1000</v>
      </c>
      <c r="F83" s="70">
        <f t="shared" si="275"/>
        <v>132.72280841462606</v>
      </c>
      <c r="G83" s="31"/>
      <c r="H83" s="31"/>
      <c r="I83" s="31"/>
      <c r="J83" s="31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30">
        <f>SUM(E83+I83)</f>
        <v>1000</v>
      </c>
      <c r="V83" s="70">
        <f t="shared" si="276"/>
        <v>132.72280841462606</v>
      </c>
      <c r="W83" s="31"/>
      <c r="X83" s="29">
        <f t="shared" ref="X83" si="297">W83/7.5345</f>
        <v>0</v>
      </c>
      <c r="Y83" s="31"/>
      <c r="Z83" s="29">
        <f t="shared" ref="Z83" si="298">Y83/7.5345</f>
        <v>0</v>
      </c>
    </row>
    <row r="84" spans="1:26" x14ac:dyDescent="0.2">
      <c r="A84" s="6">
        <v>32219</v>
      </c>
      <c r="B84" s="6" t="s">
        <v>95</v>
      </c>
      <c r="C84" s="31"/>
      <c r="D84" s="31"/>
      <c r="E84" s="31">
        <v>1000</v>
      </c>
      <c r="F84" s="70">
        <f t="shared" si="275"/>
        <v>132.72280841462606</v>
      </c>
      <c r="G84" s="31"/>
      <c r="H84" s="31"/>
      <c r="I84" s="31"/>
      <c r="J84" s="31"/>
      <c r="K84" s="29"/>
      <c r="L84" s="29"/>
      <c r="M84" s="30"/>
      <c r="N84" s="30"/>
      <c r="O84" s="29"/>
      <c r="P84" s="29"/>
      <c r="Q84" s="29"/>
      <c r="R84" s="29"/>
      <c r="S84" s="29"/>
      <c r="T84" s="29"/>
      <c r="U84" s="30">
        <f>SUM(E84+I84+M84)</f>
        <v>1000</v>
      </c>
      <c r="V84" s="70">
        <f t="shared" si="276"/>
        <v>132.72280841462606</v>
      </c>
      <c r="W84" s="31"/>
      <c r="X84" s="29">
        <f t="shared" ref="X84" si="299">W84/7.5345</f>
        <v>0</v>
      </c>
      <c r="Y84" s="31"/>
      <c r="Z84" s="29">
        <f t="shared" ref="Z84" si="300">Y84/7.5345</f>
        <v>0</v>
      </c>
    </row>
    <row r="85" spans="1:26" x14ac:dyDescent="0.2">
      <c r="A85" s="6">
        <v>32229</v>
      </c>
      <c r="B85" s="6" t="s">
        <v>185</v>
      </c>
      <c r="C85" s="31"/>
      <c r="D85" s="31"/>
      <c r="E85" s="31"/>
      <c r="F85" s="29">
        <f t="shared" si="275"/>
        <v>0</v>
      </c>
      <c r="G85" s="31"/>
      <c r="H85" s="31"/>
      <c r="I85" s="31"/>
      <c r="J85" s="31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30">
        <f t="shared" ref="U85:U115" si="301">SUM(E85+I85)</f>
        <v>0</v>
      </c>
      <c r="V85" s="29">
        <f t="shared" si="276"/>
        <v>0</v>
      </c>
      <c r="W85" s="31"/>
      <c r="X85" s="29">
        <f t="shared" ref="X85" si="302">W85/7.5345</f>
        <v>0</v>
      </c>
      <c r="Y85" s="31"/>
      <c r="Z85" s="29">
        <f t="shared" ref="Z85" si="303">Y85/7.5345</f>
        <v>0</v>
      </c>
    </row>
    <row r="86" spans="1:26" x14ac:dyDescent="0.2">
      <c r="A86" s="6">
        <v>32231</v>
      </c>
      <c r="B86" s="6" t="s">
        <v>39</v>
      </c>
      <c r="C86" s="31"/>
      <c r="D86" s="31"/>
      <c r="E86" s="31">
        <v>30000</v>
      </c>
      <c r="F86" s="70">
        <f t="shared" si="275"/>
        <v>3981.6842524387812</v>
      </c>
      <c r="G86" s="31"/>
      <c r="H86" s="31"/>
      <c r="I86" s="31"/>
      <c r="J86" s="31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30">
        <f t="shared" si="301"/>
        <v>30000</v>
      </c>
      <c r="V86" s="70">
        <f t="shared" si="276"/>
        <v>3981.6842524387812</v>
      </c>
      <c r="W86" s="31"/>
      <c r="X86" s="29">
        <f t="shared" ref="X86" si="304">W86/7.5345</f>
        <v>0</v>
      </c>
      <c r="Y86" s="31"/>
      <c r="Z86" s="29">
        <f t="shared" ref="Z86" si="305">Y86/7.5345</f>
        <v>0</v>
      </c>
    </row>
    <row r="87" spans="1:26" x14ac:dyDescent="0.2">
      <c r="A87" s="6">
        <v>32233</v>
      </c>
      <c r="B87" s="6" t="s">
        <v>40</v>
      </c>
      <c r="C87" s="31"/>
      <c r="D87" s="31"/>
      <c r="E87" s="31">
        <v>45740</v>
      </c>
      <c r="F87" s="70">
        <f t="shared" si="275"/>
        <v>6070.741256884995</v>
      </c>
      <c r="G87" s="31"/>
      <c r="H87" s="31"/>
      <c r="I87" s="31"/>
      <c r="J87" s="31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30">
        <f t="shared" si="301"/>
        <v>45740</v>
      </c>
      <c r="V87" s="70">
        <f t="shared" si="276"/>
        <v>6070.741256884995</v>
      </c>
      <c r="W87" s="31"/>
      <c r="X87" s="29">
        <f t="shared" ref="X87" si="306">W87/7.5345</f>
        <v>0</v>
      </c>
      <c r="Y87" s="31"/>
      <c r="Z87" s="29">
        <f t="shared" ref="Z87" si="307">Y87/7.5345</f>
        <v>0</v>
      </c>
    </row>
    <row r="88" spans="1:26" x14ac:dyDescent="0.2">
      <c r="A88" s="6">
        <v>32234</v>
      </c>
      <c r="B88" s="6" t="s">
        <v>41</v>
      </c>
      <c r="C88" s="31"/>
      <c r="D88" s="31"/>
      <c r="E88" s="31"/>
      <c r="F88" s="29">
        <f t="shared" si="275"/>
        <v>0</v>
      </c>
      <c r="G88" s="31"/>
      <c r="H88" s="31"/>
      <c r="I88" s="31"/>
      <c r="J88" s="31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30">
        <f t="shared" si="301"/>
        <v>0</v>
      </c>
      <c r="V88" s="29">
        <f t="shared" si="276"/>
        <v>0</v>
      </c>
      <c r="W88" s="31"/>
      <c r="X88" s="29">
        <f t="shared" ref="X88" si="308">W88/7.5345</f>
        <v>0</v>
      </c>
      <c r="Y88" s="31"/>
      <c r="Z88" s="29">
        <f t="shared" ref="Z88" si="309">Y88/7.5345</f>
        <v>0</v>
      </c>
    </row>
    <row r="89" spans="1:26" x14ac:dyDescent="0.2">
      <c r="A89" s="6">
        <v>32239</v>
      </c>
      <c r="B89" s="6" t="s">
        <v>42</v>
      </c>
      <c r="C89" s="31"/>
      <c r="D89" s="31"/>
      <c r="E89" s="31"/>
      <c r="F89" s="29">
        <f t="shared" si="275"/>
        <v>0</v>
      </c>
      <c r="G89" s="31"/>
      <c r="H89" s="31"/>
      <c r="I89" s="31"/>
      <c r="J89" s="31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30">
        <f t="shared" si="301"/>
        <v>0</v>
      </c>
      <c r="V89" s="29">
        <f t="shared" si="276"/>
        <v>0</v>
      </c>
      <c r="W89" s="31"/>
      <c r="X89" s="29">
        <f t="shared" ref="X89" si="310">W89/7.5345</f>
        <v>0</v>
      </c>
      <c r="Y89" s="31"/>
      <c r="Z89" s="29">
        <f t="shared" ref="Z89" si="311">Y89/7.5345</f>
        <v>0</v>
      </c>
    </row>
    <row r="90" spans="1:26" x14ac:dyDescent="0.2">
      <c r="A90" s="6">
        <v>32244</v>
      </c>
      <c r="B90" s="6" t="s">
        <v>82</v>
      </c>
      <c r="C90" s="31"/>
      <c r="D90" s="31"/>
      <c r="E90" s="31">
        <v>500</v>
      </c>
      <c r="F90" s="70">
        <f t="shared" si="275"/>
        <v>66.361404207313029</v>
      </c>
      <c r="G90" s="31"/>
      <c r="H90" s="31"/>
      <c r="I90" s="31"/>
      <c r="J90" s="31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30">
        <f t="shared" si="301"/>
        <v>500</v>
      </c>
      <c r="V90" s="29">
        <f t="shared" si="276"/>
        <v>66.361404207313029</v>
      </c>
      <c r="W90" s="31"/>
      <c r="X90" s="29">
        <f t="shared" ref="X90" si="312">W90/7.5345</f>
        <v>0</v>
      </c>
      <c r="Y90" s="31"/>
      <c r="Z90" s="29">
        <f t="shared" ref="Z90" si="313">Y90/7.5345</f>
        <v>0</v>
      </c>
    </row>
    <row r="91" spans="1:26" x14ac:dyDescent="0.2">
      <c r="A91" s="6">
        <v>32251</v>
      </c>
      <c r="B91" s="6" t="s">
        <v>43</v>
      </c>
      <c r="C91" s="31"/>
      <c r="D91" s="31"/>
      <c r="E91" s="31">
        <v>500</v>
      </c>
      <c r="F91" s="70">
        <f t="shared" si="275"/>
        <v>66.361404207313029</v>
      </c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0">
        <f t="shared" si="301"/>
        <v>500</v>
      </c>
      <c r="V91" s="29">
        <f t="shared" si="276"/>
        <v>66.361404207313029</v>
      </c>
      <c r="W91" s="31"/>
      <c r="X91" s="29">
        <f t="shared" ref="X91" si="314">W91/7.5345</f>
        <v>0</v>
      </c>
      <c r="Y91" s="31"/>
      <c r="Z91" s="29">
        <f t="shared" ref="Z91" si="315">Y91/7.5345</f>
        <v>0</v>
      </c>
    </row>
    <row r="92" spans="1:26" x14ac:dyDescent="0.2">
      <c r="A92" s="6">
        <v>32252</v>
      </c>
      <c r="B92" s="6" t="s">
        <v>44</v>
      </c>
      <c r="C92" s="31"/>
      <c r="D92" s="31"/>
      <c r="E92" s="31"/>
      <c r="F92" s="29">
        <f t="shared" si="275"/>
        <v>0</v>
      </c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0">
        <f t="shared" si="301"/>
        <v>0</v>
      </c>
      <c r="V92" s="29">
        <f t="shared" si="276"/>
        <v>0</v>
      </c>
      <c r="W92" s="31"/>
      <c r="X92" s="29">
        <f t="shared" ref="X92" si="316">W92/7.5345</f>
        <v>0</v>
      </c>
      <c r="Y92" s="31"/>
      <c r="Z92" s="29">
        <f t="shared" ref="Z92" si="317">Y92/7.5345</f>
        <v>0</v>
      </c>
    </row>
    <row r="93" spans="1:26" x14ac:dyDescent="0.2">
      <c r="A93" s="6">
        <v>32271</v>
      </c>
      <c r="B93" s="6" t="s">
        <v>83</v>
      </c>
      <c r="C93" s="31"/>
      <c r="D93" s="31"/>
      <c r="E93" s="31"/>
      <c r="F93" s="29">
        <f t="shared" si="275"/>
        <v>0</v>
      </c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0">
        <f t="shared" si="301"/>
        <v>0</v>
      </c>
      <c r="V93" s="29">
        <f t="shared" si="276"/>
        <v>0</v>
      </c>
      <c r="W93" s="31"/>
      <c r="X93" s="29">
        <f t="shared" ref="X93" si="318">W93/7.5345</f>
        <v>0</v>
      </c>
      <c r="Y93" s="31"/>
      <c r="Z93" s="29">
        <f t="shared" ref="Z93" si="319">Y93/7.5345</f>
        <v>0</v>
      </c>
    </row>
    <row r="94" spans="1:26" x14ac:dyDescent="0.2">
      <c r="A94" s="6">
        <v>32311</v>
      </c>
      <c r="B94" s="6" t="s">
        <v>84</v>
      </c>
      <c r="C94" s="31"/>
      <c r="D94" s="31"/>
      <c r="E94" s="31">
        <v>14000</v>
      </c>
      <c r="F94" s="70">
        <f t="shared" si="275"/>
        <v>1858.1193178047647</v>
      </c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0">
        <f t="shared" si="301"/>
        <v>14000</v>
      </c>
      <c r="V94" s="29">
        <f t="shared" si="276"/>
        <v>1858.1193178047647</v>
      </c>
      <c r="W94" s="31"/>
      <c r="X94" s="29">
        <f t="shared" ref="X94" si="320">W94/7.5345</f>
        <v>0</v>
      </c>
      <c r="Y94" s="31"/>
      <c r="Z94" s="29">
        <f t="shared" ref="Z94" si="321">Y94/7.5345</f>
        <v>0</v>
      </c>
    </row>
    <row r="95" spans="1:26" x14ac:dyDescent="0.2">
      <c r="A95" s="6">
        <v>32313</v>
      </c>
      <c r="B95" s="6" t="s">
        <v>45</v>
      </c>
      <c r="C95" s="31"/>
      <c r="D95" s="31"/>
      <c r="E95" s="31">
        <v>2000</v>
      </c>
      <c r="F95" s="70">
        <f t="shared" si="275"/>
        <v>265.44561682925212</v>
      </c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0">
        <f t="shared" si="301"/>
        <v>2000</v>
      </c>
      <c r="V95" s="29">
        <f t="shared" si="276"/>
        <v>265.44561682925212</v>
      </c>
      <c r="W95" s="31"/>
      <c r="X95" s="29">
        <f t="shared" ref="X95" si="322">W95/7.5345</f>
        <v>0</v>
      </c>
      <c r="Y95" s="31"/>
      <c r="Z95" s="29">
        <f t="shared" ref="Z95" si="323">Y95/7.5345</f>
        <v>0</v>
      </c>
    </row>
    <row r="96" spans="1:26" x14ac:dyDescent="0.2">
      <c r="A96" s="6">
        <v>32319</v>
      </c>
      <c r="B96" s="6" t="s">
        <v>46</v>
      </c>
      <c r="C96" s="31"/>
      <c r="D96" s="31"/>
      <c r="E96" s="31"/>
      <c r="F96" s="29">
        <f t="shared" si="275"/>
        <v>0</v>
      </c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0">
        <f t="shared" si="301"/>
        <v>0</v>
      </c>
      <c r="V96" s="29">
        <f t="shared" si="276"/>
        <v>0</v>
      </c>
      <c r="W96" s="31"/>
      <c r="X96" s="29">
        <f t="shared" ref="X96" si="324">W96/7.5345</f>
        <v>0</v>
      </c>
      <c r="Y96" s="31"/>
      <c r="Z96" s="29">
        <f t="shared" ref="Z96" si="325">Y96/7.5345</f>
        <v>0</v>
      </c>
    </row>
    <row r="97" spans="1:26" x14ac:dyDescent="0.2">
      <c r="A97" s="6">
        <v>32329</v>
      </c>
      <c r="B97" s="6" t="s">
        <v>47</v>
      </c>
      <c r="C97" s="31"/>
      <c r="D97" s="31"/>
      <c r="E97" s="31">
        <v>1500</v>
      </c>
      <c r="F97" s="70">
        <f t="shared" si="275"/>
        <v>199.08421262193906</v>
      </c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0">
        <f t="shared" si="301"/>
        <v>1500</v>
      </c>
      <c r="V97" s="29">
        <f t="shared" si="276"/>
        <v>199.08421262193906</v>
      </c>
      <c r="W97" s="31"/>
      <c r="X97" s="29">
        <f t="shared" ref="X97" si="326">W97/7.5345</f>
        <v>0</v>
      </c>
      <c r="Y97" s="31"/>
      <c r="Z97" s="29">
        <f t="shared" ref="Z97" si="327">Y97/7.5345</f>
        <v>0</v>
      </c>
    </row>
    <row r="98" spans="1:26" x14ac:dyDescent="0.2">
      <c r="A98" s="6">
        <v>32339</v>
      </c>
      <c r="B98" s="6" t="s">
        <v>48</v>
      </c>
      <c r="C98" s="31"/>
      <c r="D98" s="31"/>
      <c r="E98" s="31">
        <v>0</v>
      </c>
      <c r="F98" s="29">
        <f t="shared" si="275"/>
        <v>0</v>
      </c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0">
        <f t="shared" si="301"/>
        <v>0</v>
      </c>
      <c r="V98" s="29">
        <f t="shared" si="276"/>
        <v>0</v>
      </c>
      <c r="W98" s="31"/>
      <c r="X98" s="29">
        <f t="shared" ref="X98" si="328">W98/7.5345</f>
        <v>0</v>
      </c>
      <c r="Y98" s="31"/>
      <c r="Z98" s="29">
        <f t="shared" ref="Z98" si="329">Y98/7.5345</f>
        <v>0</v>
      </c>
    </row>
    <row r="99" spans="1:26" x14ac:dyDescent="0.2">
      <c r="A99" s="6">
        <v>32349</v>
      </c>
      <c r="B99" s="6" t="s">
        <v>49</v>
      </c>
      <c r="C99" s="31"/>
      <c r="D99" s="31"/>
      <c r="E99" s="31">
        <v>18000</v>
      </c>
      <c r="F99" s="70">
        <f t="shared" si="275"/>
        <v>2389.0105514632687</v>
      </c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0">
        <f t="shared" si="301"/>
        <v>18000</v>
      </c>
      <c r="V99" s="29">
        <f t="shared" si="276"/>
        <v>2389.0105514632687</v>
      </c>
      <c r="W99" s="31"/>
      <c r="X99" s="29">
        <f t="shared" ref="X99" si="330">W99/7.5345</f>
        <v>0</v>
      </c>
      <c r="Y99" s="31"/>
      <c r="Z99" s="29">
        <f t="shared" ref="Z99" si="331">Y99/7.5345</f>
        <v>0</v>
      </c>
    </row>
    <row r="100" spans="1:26" x14ac:dyDescent="0.2">
      <c r="A100" s="6">
        <v>32359</v>
      </c>
      <c r="B100" s="6" t="s">
        <v>50</v>
      </c>
      <c r="C100" s="31"/>
      <c r="D100" s="31"/>
      <c r="E100" s="31">
        <v>1000</v>
      </c>
      <c r="F100" s="70">
        <f t="shared" si="275"/>
        <v>132.72280841462606</v>
      </c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0">
        <f t="shared" si="301"/>
        <v>1000</v>
      </c>
      <c r="V100" s="29">
        <f t="shared" si="276"/>
        <v>132.72280841462606</v>
      </c>
      <c r="W100" s="31"/>
      <c r="X100" s="29">
        <f t="shared" ref="X100" si="332">W100/7.5345</f>
        <v>0</v>
      </c>
      <c r="Y100" s="31"/>
      <c r="Z100" s="29">
        <f t="shared" ref="Z100" si="333">Y100/7.5345</f>
        <v>0</v>
      </c>
    </row>
    <row r="101" spans="1:26" x14ac:dyDescent="0.2">
      <c r="A101" s="6">
        <v>32361</v>
      </c>
      <c r="B101" s="6" t="s">
        <v>51</v>
      </c>
      <c r="C101" s="31"/>
      <c r="D101" s="31"/>
      <c r="E101" s="31">
        <v>1000</v>
      </c>
      <c r="F101" s="70">
        <f t="shared" si="275"/>
        <v>132.72280841462606</v>
      </c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0">
        <f t="shared" si="301"/>
        <v>1000</v>
      </c>
      <c r="V101" s="29">
        <f t="shared" si="276"/>
        <v>132.72280841462606</v>
      </c>
      <c r="W101" s="31"/>
      <c r="X101" s="29">
        <f t="shared" ref="X101" si="334">W101/7.5345</f>
        <v>0</v>
      </c>
      <c r="Y101" s="31"/>
      <c r="Z101" s="29">
        <f t="shared" ref="Z101" si="335">Y101/7.5345</f>
        <v>0</v>
      </c>
    </row>
    <row r="102" spans="1:26" x14ac:dyDescent="0.2">
      <c r="A102" s="6">
        <v>32369</v>
      </c>
      <c r="B102" s="6" t="s">
        <v>52</v>
      </c>
      <c r="C102" s="31"/>
      <c r="D102" s="31"/>
      <c r="E102" s="31">
        <v>1000</v>
      </c>
      <c r="F102" s="70">
        <f t="shared" si="275"/>
        <v>132.72280841462606</v>
      </c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0">
        <f t="shared" si="301"/>
        <v>1000</v>
      </c>
      <c r="V102" s="29">
        <f t="shared" si="276"/>
        <v>132.72280841462606</v>
      </c>
      <c r="W102" s="31"/>
      <c r="X102" s="29">
        <f t="shared" ref="X102" si="336">W102/7.5345</f>
        <v>0</v>
      </c>
      <c r="Y102" s="31"/>
      <c r="Z102" s="29">
        <f t="shared" ref="Z102" si="337">Y102/7.5345</f>
        <v>0</v>
      </c>
    </row>
    <row r="103" spans="1:26" x14ac:dyDescent="0.2">
      <c r="A103" s="6">
        <v>32371</v>
      </c>
      <c r="B103" s="6" t="s">
        <v>53</v>
      </c>
      <c r="C103" s="31"/>
      <c r="D103" s="31"/>
      <c r="E103" s="31"/>
      <c r="F103" s="29">
        <f t="shared" si="275"/>
        <v>0</v>
      </c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0">
        <f t="shared" si="301"/>
        <v>0</v>
      </c>
      <c r="V103" s="29">
        <f t="shared" si="276"/>
        <v>0</v>
      </c>
      <c r="W103" s="31"/>
      <c r="X103" s="29">
        <f t="shared" ref="X103" si="338">W103/7.5345</f>
        <v>0</v>
      </c>
      <c r="Y103" s="31"/>
      <c r="Z103" s="29">
        <f t="shared" ref="Z103" si="339">Y103/7.5345</f>
        <v>0</v>
      </c>
    </row>
    <row r="104" spans="1:26" x14ac:dyDescent="0.2">
      <c r="A104" s="6">
        <v>32372</v>
      </c>
      <c r="B104" s="6" t="s">
        <v>54</v>
      </c>
      <c r="C104" s="31"/>
      <c r="D104" s="31"/>
      <c r="E104" s="31"/>
      <c r="F104" s="29">
        <f t="shared" si="275"/>
        <v>0</v>
      </c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0">
        <f t="shared" si="301"/>
        <v>0</v>
      </c>
      <c r="V104" s="29">
        <f t="shared" si="276"/>
        <v>0</v>
      </c>
      <c r="W104" s="31"/>
      <c r="X104" s="29">
        <f t="shared" ref="X104" si="340">W104/7.5345</f>
        <v>0</v>
      </c>
      <c r="Y104" s="31"/>
      <c r="Z104" s="29">
        <f t="shared" ref="Z104" si="341">Y104/7.5345</f>
        <v>0</v>
      </c>
    </row>
    <row r="105" spans="1:26" x14ac:dyDescent="0.2">
      <c r="A105" s="6">
        <v>32379</v>
      </c>
      <c r="B105" s="6" t="s">
        <v>55</v>
      </c>
      <c r="C105" s="31"/>
      <c r="D105" s="31"/>
      <c r="E105" s="31"/>
      <c r="F105" s="29">
        <f t="shared" si="275"/>
        <v>0</v>
      </c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0">
        <f t="shared" si="301"/>
        <v>0</v>
      </c>
      <c r="V105" s="29">
        <f t="shared" si="276"/>
        <v>0</v>
      </c>
      <c r="W105" s="31"/>
      <c r="X105" s="29">
        <f t="shared" ref="X105" si="342">W105/7.5345</f>
        <v>0</v>
      </c>
      <c r="Y105" s="31"/>
      <c r="Z105" s="29">
        <f t="shared" ref="Z105" si="343">Y105/7.5345</f>
        <v>0</v>
      </c>
    </row>
    <row r="106" spans="1:26" x14ac:dyDescent="0.2">
      <c r="A106" s="6">
        <v>32389</v>
      </c>
      <c r="B106" s="6" t="s">
        <v>56</v>
      </c>
      <c r="C106" s="31"/>
      <c r="D106" s="31"/>
      <c r="E106" s="31"/>
      <c r="F106" s="29">
        <f t="shared" si="275"/>
        <v>0</v>
      </c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0">
        <f t="shared" si="301"/>
        <v>0</v>
      </c>
      <c r="V106" s="29">
        <f t="shared" si="276"/>
        <v>0</v>
      </c>
      <c r="W106" s="31"/>
      <c r="X106" s="29">
        <f t="shared" ref="X106" si="344">W106/7.5345</f>
        <v>0</v>
      </c>
      <c r="Y106" s="31"/>
      <c r="Z106" s="29">
        <f t="shared" ref="Z106" si="345">Y106/7.5345</f>
        <v>0</v>
      </c>
    </row>
    <row r="107" spans="1:26" x14ac:dyDescent="0.2">
      <c r="A107" s="6">
        <v>32391</v>
      </c>
      <c r="B107" s="6" t="s">
        <v>57</v>
      </c>
      <c r="C107" s="31"/>
      <c r="D107" s="31"/>
      <c r="E107" s="31"/>
      <c r="F107" s="29">
        <f t="shared" si="275"/>
        <v>0</v>
      </c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0">
        <f t="shared" si="301"/>
        <v>0</v>
      </c>
      <c r="V107" s="29">
        <f t="shared" si="276"/>
        <v>0</v>
      </c>
      <c r="W107" s="31"/>
      <c r="X107" s="29">
        <f t="shared" ref="X107" si="346">W107/7.5345</f>
        <v>0</v>
      </c>
      <c r="Y107" s="31"/>
      <c r="Z107" s="29">
        <f t="shared" ref="Z107" si="347">Y107/7.5345</f>
        <v>0</v>
      </c>
    </row>
    <row r="108" spans="1:26" x14ac:dyDescent="0.2">
      <c r="A108" s="6">
        <v>32399</v>
      </c>
      <c r="B108" s="6" t="s">
        <v>58</v>
      </c>
      <c r="C108" s="31"/>
      <c r="D108" s="31"/>
      <c r="E108" s="31"/>
      <c r="F108" s="29">
        <f t="shared" si="275"/>
        <v>0</v>
      </c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0">
        <f t="shared" si="301"/>
        <v>0</v>
      </c>
      <c r="V108" s="29">
        <f t="shared" si="276"/>
        <v>0</v>
      </c>
      <c r="W108" s="31"/>
      <c r="X108" s="29">
        <f t="shared" ref="X108" si="348">W108/7.5345</f>
        <v>0</v>
      </c>
      <c r="Y108" s="31"/>
      <c r="Z108" s="29">
        <f t="shared" ref="Z108" si="349">Y108/7.5345</f>
        <v>0</v>
      </c>
    </row>
    <row r="109" spans="1:26" x14ac:dyDescent="0.2">
      <c r="A109" s="6">
        <v>32412</v>
      </c>
      <c r="B109" s="6" t="s">
        <v>85</v>
      </c>
      <c r="C109" s="31"/>
      <c r="D109" s="31"/>
      <c r="E109" s="31"/>
      <c r="F109" s="29">
        <f t="shared" si="275"/>
        <v>0</v>
      </c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0">
        <f t="shared" si="301"/>
        <v>0</v>
      </c>
      <c r="V109" s="29">
        <f t="shared" si="276"/>
        <v>0</v>
      </c>
      <c r="W109" s="31"/>
      <c r="X109" s="29">
        <f t="shared" ref="X109" si="350">W109/7.5345</f>
        <v>0</v>
      </c>
      <c r="Y109" s="31"/>
      <c r="Z109" s="29">
        <f t="shared" ref="Z109" si="351">Y109/7.5345</f>
        <v>0</v>
      </c>
    </row>
    <row r="110" spans="1:26" x14ac:dyDescent="0.2">
      <c r="A110" s="6">
        <v>32922</v>
      </c>
      <c r="B110" s="6" t="s">
        <v>59</v>
      </c>
      <c r="C110" s="31"/>
      <c r="D110" s="31"/>
      <c r="E110" s="31">
        <v>2260</v>
      </c>
      <c r="F110" s="29">
        <f t="shared" si="275"/>
        <v>299.95354701705486</v>
      </c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0">
        <f t="shared" si="301"/>
        <v>2260</v>
      </c>
      <c r="V110" s="29">
        <f t="shared" si="276"/>
        <v>299.95354701705486</v>
      </c>
      <c r="W110" s="31"/>
      <c r="X110" s="29">
        <f t="shared" ref="X110" si="352">W110/7.5345</f>
        <v>0</v>
      </c>
      <c r="Y110" s="31"/>
      <c r="Z110" s="29">
        <f t="shared" ref="Z110" si="353">Y110/7.5345</f>
        <v>0</v>
      </c>
    </row>
    <row r="111" spans="1:26" x14ac:dyDescent="0.2">
      <c r="A111" s="6">
        <v>32923</v>
      </c>
      <c r="B111" s="6" t="s">
        <v>86</v>
      </c>
      <c r="C111" s="31"/>
      <c r="D111" s="31"/>
      <c r="E111" s="31"/>
      <c r="F111" s="29">
        <f t="shared" si="275"/>
        <v>0</v>
      </c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0">
        <f t="shared" si="301"/>
        <v>0</v>
      </c>
      <c r="V111" s="29">
        <f t="shared" si="276"/>
        <v>0</v>
      </c>
      <c r="W111" s="31"/>
      <c r="X111" s="29">
        <f t="shared" ref="X111" si="354">W111/7.5345</f>
        <v>0</v>
      </c>
      <c r="Y111" s="31"/>
      <c r="Z111" s="29">
        <f t="shared" ref="Z111" si="355">Y111/7.5345</f>
        <v>0</v>
      </c>
    </row>
    <row r="112" spans="1:26" x14ac:dyDescent="0.2">
      <c r="A112" s="6">
        <v>32931</v>
      </c>
      <c r="B112" s="6" t="s">
        <v>60</v>
      </c>
      <c r="C112" s="31"/>
      <c r="D112" s="31"/>
      <c r="E112" s="31"/>
      <c r="F112" s="29">
        <f t="shared" si="275"/>
        <v>0</v>
      </c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0">
        <f t="shared" si="301"/>
        <v>0</v>
      </c>
      <c r="V112" s="29">
        <f t="shared" si="276"/>
        <v>0</v>
      </c>
      <c r="W112" s="31"/>
      <c r="X112" s="29">
        <f t="shared" ref="X112" si="356">W112/7.5345</f>
        <v>0</v>
      </c>
      <c r="Y112" s="31"/>
      <c r="Z112" s="29">
        <f t="shared" ref="Z112" si="357">Y112/7.5345</f>
        <v>0</v>
      </c>
    </row>
    <row r="113" spans="1:26" x14ac:dyDescent="0.2">
      <c r="A113" s="6">
        <v>32941</v>
      </c>
      <c r="B113" s="6" t="s">
        <v>61</v>
      </c>
      <c r="C113" s="31"/>
      <c r="D113" s="31"/>
      <c r="E113" s="31">
        <v>500</v>
      </c>
      <c r="F113" s="70">
        <f t="shared" si="275"/>
        <v>66.361404207313029</v>
      </c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0">
        <f t="shared" si="301"/>
        <v>500</v>
      </c>
      <c r="V113" s="29">
        <f t="shared" si="276"/>
        <v>66.361404207313029</v>
      </c>
      <c r="W113" s="31"/>
      <c r="X113" s="29">
        <f t="shared" ref="X113" si="358">W113/7.5345</f>
        <v>0</v>
      </c>
      <c r="Y113" s="31"/>
      <c r="Z113" s="29">
        <f t="shared" ref="Z113" si="359">Y113/7.5345</f>
        <v>0</v>
      </c>
    </row>
    <row r="114" spans="1:26" x14ac:dyDescent="0.2">
      <c r="A114" s="6">
        <v>32952</v>
      </c>
      <c r="B114" s="6" t="s">
        <v>87</v>
      </c>
      <c r="C114" s="31"/>
      <c r="D114" s="31"/>
      <c r="E114" s="31"/>
      <c r="F114" s="29">
        <f t="shared" si="275"/>
        <v>0</v>
      </c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0">
        <f t="shared" si="301"/>
        <v>0</v>
      </c>
      <c r="V114" s="29">
        <f t="shared" si="276"/>
        <v>0</v>
      </c>
      <c r="W114" s="31"/>
      <c r="X114" s="29">
        <f t="shared" ref="X114" si="360">W114/7.5345</f>
        <v>0</v>
      </c>
      <c r="Y114" s="31"/>
      <c r="Z114" s="29">
        <f t="shared" ref="Z114" si="361">Y114/7.5345</f>
        <v>0</v>
      </c>
    </row>
    <row r="115" spans="1:26" x14ac:dyDescent="0.2">
      <c r="A115" s="6">
        <v>32999</v>
      </c>
      <c r="B115" s="6" t="s">
        <v>62</v>
      </c>
      <c r="C115" s="31"/>
      <c r="D115" s="31"/>
      <c r="E115" s="31">
        <v>462</v>
      </c>
      <c r="F115" s="70">
        <f t="shared" si="275"/>
        <v>61.317937487557231</v>
      </c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0">
        <f t="shared" si="301"/>
        <v>462</v>
      </c>
      <c r="V115" s="29">
        <f t="shared" si="276"/>
        <v>61.317937487557231</v>
      </c>
      <c r="W115" s="31"/>
      <c r="X115" s="29">
        <f t="shared" ref="X115" si="362">W115/7.5345</f>
        <v>0</v>
      </c>
      <c r="Y115" s="31"/>
      <c r="Z115" s="29">
        <f t="shared" ref="Z115" si="363">Y115/7.5345</f>
        <v>0</v>
      </c>
    </row>
    <row r="116" spans="1:26" x14ac:dyDescent="0.2">
      <c r="A116" s="10">
        <v>34</v>
      </c>
      <c r="B116" s="10" t="s">
        <v>63</v>
      </c>
      <c r="C116" s="29"/>
      <c r="D116" s="29"/>
      <c r="E116" s="29">
        <f>SUM(E117:E119)</f>
        <v>3030</v>
      </c>
      <c r="F116" s="70">
        <f t="shared" si="275"/>
        <v>402.15010949631693</v>
      </c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44">
        <f>SUM(U117:U118)</f>
        <v>3030</v>
      </c>
      <c r="V116" s="29">
        <f t="shared" si="276"/>
        <v>402.15010949631693</v>
      </c>
      <c r="W116" s="44">
        <v>3030</v>
      </c>
      <c r="X116" s="70">
        <f t="shared" ref="X116" si="364">W116/7.5345</f>
        <v>402.15010949631693</v>
      </c>
      <c r="Y116" s="44">
        <v>3030</v>
      </c>
      <c r="Z116" s="70">
        <f t="shared" ref="Z116" si="365">Y116/7.5345</f>
        <v>402.15010949631693</v>
      </c>
    </row>
    <row r="117" spans="1:26" x14ac:dyDescent="0.2">
      <c r="A117" s="6">
        <v>34311</v>
      </c>
      <c r="B117" s="6" t="s">
        <v>64</v>
      </c>
      <c r="C117" s="31"/>
      <c r="D117" s="31"/>
      <c r="E117" s="31">
        <v>3000</v>
      </c>
      <c r="F117" s="70">
        <f t="shared" si="275"/>
        <v>398.16842524387812</v>
      </c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0">
        <f>SUM(E117+I117)</f>
        <v>3000</v>
      </c>
      <c r="V117" s="29">
        <f t="shared" si="276"/>
        <v>398.16842524387812</v>
      </c>
      <c r="W117" s="31"/>
      <c r="X117" s="29">
        <f t="shared" ref="X117" si="366">W117/7.5345</f>
        <v>0</v>
      </c>
      <c r="Y117" s="31"/>
      <c r="Z117" s="29">
        <f t="shared" ref="Z117" si="367">Y117/7.5345</f>
        <v>0</v>
      </c>
    </row>
    <row r="118" spans="1:26" x14ac:dyDescent="0.2">
      <c r="A118" s="6">
        <v>34339</v>
      </c>
      <c r="B118" s="6" t="s">
        <v>65</v>
      </c>
      <c r="C118" s="31"/>
      <c r="D118" s="31"/>
      <c r="E118" s="31">
        <v>30</v>
      </c>
      <c r="F118" s="70">
        <f t="shared" si="275"/>
        <v>3.9816842524387814</v>
      </c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0">
        <f>SUM(E118+I118)</f>
        <v>30</v>
      </c>
      <c r="V118" s="29">
        <f t="shared" si="276"/>
        <v>3.9816842524387814</v>
      </c>
      <c r="W118" s="31"/>
      <c r="X118" s="29">
        <f t="shared" ref="X118" si="368">W118/7.5345</f>
        <v>0</v>
      </c>
      <c r="Y118" s="31"/>
      <c r="Z118" s="29">
        <f t="shared" ref="Z118" si="369">Y118/7.5345</f>
        <v>0</v>
      </c>
    </row>
    <row r="119" spans="1:26" x14ac:dyDescent="0.2">
      <c r="A119" s="6">
        <v>34349</v>
      </c>
      <c r="B119" s="6" t="s">
        <v>88</v>
      </c>
      <c r="C119" s="31"/>
      <c r="D119" s="31"/>
      <c r="E119" s="31"/>
      <c r="F119" s="29">
        <f t="shared" si="275"/>
        <v>0</v>
      </c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0">
        <f>SUM(E119+I119)</f>
        <v>0</v>
      </c>
      <c r="V119" s="29">
        <f t="shared" si="276"/>
        <v>0</v>
      </c>
      <c r="W119" s="31"/>
      <c r="X119" s="29">
        <f t="shared" ref="X119" si="370">W119/7.5345</f>
        <v>0</v>
      </c>
      <c r="Y119" s="31"/>
      <c r="Z119" s="29">
        <f t="shared" ref="Z119" si="371">Y119/7.5345</f>
        <v>0</v>
      </c>
    </row>
    <row r="120" spans="1:26" x14ac:dyDescent="0.2">
      <c r="A120" s="6"/>
      <c r="B120" s="6"/>
      <c r="C120" s="31"/>
      <c r="D120" s="31"/>
      <c r="E120" s="31"/>
      <c r="F120" s="29">
        <f t="shared" si="275"/>
        <v>0</v>
      </c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3"/>
      <c r="V120" s="29">
        <f t="shared" si="276"/>
        <v>0</v>
      </c>
      <c r="W120" s="31"/>
      <c r="X120" s="29">
        <f t="shared" ref="X120" si="372">W120/7.5345</f>
        <v>0</v>
      </c>
      <c r="Y120" s="31"/>
      <c r="Z120" s="29">
        <f t="shared" ref="Z120" si="373">Y120/7.5345</f>
        <v>0</v>
      </c>
    </row>
    <row r="121" spans="1:26" x14ac:dyDescent="0.2">
      <c r="A121" s="10"/>
      <c r="B121" s="10" t="s">
        <v>111</v>
      </c>
      <c r="C121" s="29"/>
      <c r="D121" s="29"/>
      <c r="E121" s="29">
        <f>SUM(E73,E78,E116)</f>
        <v>125492</v>
      </c>
      <c r="F121" s="70">
        <f t="shared" si="275"/>
        <v>16655.650673568252</v>
      </c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>
        <f>SUM(U73,U78,U116)</f>
        <v>125492</v>
      </c>
      <c r="V121" s="84">
        <f t="shared" si="276"/>
        <v>16655.650673568252</v>
      </c>
      <c r="W121" s="32">
        <v>125492</v>
      </c>
      <c r="X121" s="84">
        <f t="shared" ref="X121" si="374">W121/7.5345</f>
        <v>16655.650673568252</v>
      </c>
      <c r="Y121" s="32">
        <v>125492</v>
      </c>
      <c r="Z121" s="84">
        <f t="shared" ref="Z121" si="375">Y121/7.5345</f>
        <v>16655.650673568252</v>
      </c>
    </row>
    <row r="122" spans="1:26" x14ac:dyDescent="0.2">
      <c r="A122" s="14"/>
      <c r="B122" s="14"/>
      <c r="C122" s="14"/>
      <c r="D122" s="14"/>
      <c r="E122" s="14"/>
      <c r="F122" s="14"/>
      <c r="G122" s="14"/>
      <c r="H122" s="14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</row>
    <row r="123" spans="1:26" x14ac:dyDescent="0.2">
      <c r="A123" s="14"/>
      <c r="B123" s="14"/>
      <c r="C123" s="14"/>
      <c r="D123" s="14"/>
      <c r="E123" s="14"/>
      <c r="F123" s="14"/>
      <c r="G123" s="14"/>
      <c r="H123" s="14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</row>
    <row r="124" spans="1:26" x14ac:dyDescent="0.2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2"/>
      <c r="V124" s="2"/>
    </row>
    <row r="125" spans="1:26" x14ac:dyDescent="0.2">
      <c r="A125" s="13"/>
      <c r="B125" s="96" t="s">
        <v>114</v>
      </c>
      <c r="C125" s="96"/>
      <c r="D125" s="96"/>
      <c r="E125" s="96"/>
      <c r="F125" s="96"/>
      <c r="G125" s="96"/>
      <c r="H125" s="96"/>
      <c r="I125" s="96"/>
      <c r="J125" s="56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2"/>
      <c r="V125" s="2"/>
    </row>
    <row r="126" spans="1:26" x14ac:dyDescent="0.2">
      <c r="A126" s="13"/>
      <c r="B126" s="13"/>
      <c r="C126" s="4"/>
      <c r="D126" s="4"/>
      <c r="E126" s="13"/>
      <c r="F126" s="13"/>
      <c r="G126" s="13"/>
      <c r="H126" s="13"/>
      <c r="I126" s="13"/>
      <c r="J126" s="13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2"/>
      <c r="V126" s="2"/>
    </row>
    <row r="127" spans="1:26" x14ac:dyDescent="0.2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50" t="s">
        <v>190</v>
      </c>
      <c r="V127" s="50"/>
      <c r="W127" s="50" t="s">
        <v>200</v>
      </c>
      <c r="X127" s="50"/>
      <c r="Y127" s="50" t="s">
        <v>201</v>
      </c>
    </row>
    <row r="128" spans="1:26" x14ac:dyDescent="0.2">
      <c r="A128" s="10">
        <v>4</v>
      </c>
      <c r="B128" s="10" t="s">
        <v>103</v>
      </c>
      <c r="C128" s="29"/>
      <c r="D128" s="29"/>
      <c r="E128" s="29">
        <f>SUM(E129+AA130)</f>
        <v>0</v>
      </c>
      <c r="F128" s="29"/>
      <c r="G128" s="29"/>
      <c r="H128" s="29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2">
        <f>SUM(E128+I128)</f>
        <v>0</v>
      </c>
      <c r="V128" s="32"/>
      <c r="W128" s="32"/>
      <c r="X128" s="32"/>
      <c r="Y128" s="32"/>
    </row>
    <row r="129" spans="1:25" x14ac:dyDescent="0.2">
      <c r="A129" s="10">
        <v>42</v>
      </c>
      <c r="B129" s="10" t="s">
        <v>115</v>
      </c>
      <c r="C129" s="29"/>
      <c r="D129" s="29"/>
      <c r="E129" s="29">
        <f>SUM(E130+E131+E132)</f>
        <v>0</v>
      </c>
      <c r="F129" s="29"/>
      <c r="G129" s="29"/>
      <c r="H129" s="29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7">
        <f>SUM(E129+I129)</f>
        <v>0</v>
      </c>
      <c r="V129" s="37"/>
      <c r="W129" s="36"/>
      <c r="X129" s="36"/>
      <c r="Y129" s="41"/>
    </row>
    <row r="130" spans="1:25" x14ac:dyDescent="0.2">
      <c r="A130" s="6">
        <v>42273</v>
      </c>
      <c r="B130" s="6" t="s">
        <v>100</v>
      </c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0"/>
      <c r="V130" s="30"/>
      <c r="W130" s="30"/>
      <c r="X130" s="30"/>
      <c r="Y130" s="30"/>
    </row>
    <row r="131" spans="1:25" x14ac:dyDescent="0.2">
      <c r="A131" s="6">
        <v>42411</v>
      </c>
      <c r="B131" s="6" t="s">
        <v>101</v>
      </c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0">
        <f>SUM(C131,E131,G131,I131,K131,M131,O131,Q131)</f>
        <v>0</v>
      </c>
      <c r="V131" s="30"/>
      <c r="W131" s="30"/>
      <c r="X131" s="30"/>
      <c r="Y131" s="30"/>
    </row>
    <row r="132" spans="1:25" x14ac:dyDescent="0.2">
      <c r="A132" s="6">
        <v>42621</v>
      </c>
      <c r="B132" s="6" t="s">
        <v>130</v>
      </c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0">
        <f>SUM(E132+I132)</f>
        <v>0</v>
      </c>
      <c r="V132" s="30"/>
      <c r="W132" s="30"/>
      <c r="X132" s="30"/>
      <c r="Y132" s="30"/>
    </row>
    <row r="133" spans="1:25" x14ac:dyDescent="0.2">
      <c r="A133" s="10"/>
      <c r="B133" s="10" t="s">
        <v>110</v>
      </c>
      <c r="C133" s="29"/>
      <c r="D133" s="29"/>
      <c r="E133" s="29">
        <f>SUM(E128+AA133)</f>
        <v>0</v>
      </c>
      <c r="F133" s="29"/>
      <c r="G133" s="29"/>
      <c r="H133" s="29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2">
        <f>SUM(U128+AB132)</f>
        <v>0</v>
      </c>
      <c r="V133" s="32"/>
      <c r="W133" s="32">
        <f>SUM(W128+AB132)</f>
        <v>0</v>
      </c>
      <c r="X133" s="32"/>
      <c r="Y133" s="32">
        <f>SUM(Y128+AC132)</f>
        <v>0</v>
      </c>
    </row>
    <row r="134" spans="1:25" x14ac:dyDescent="0.2">
      <c r="A134" s="14"/>
      <c r="B134" s="14"/>
      <c r="C134" s="14"/>
      <c r="D134" s="14"/>
      <c r="E134" s="14"/>
      <c r="F134" s="14"/>
      <c r="G134" s="14"/>
      <c r="H134" s="14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</row>
    <row r="135" spans="1:25" x14ac:dyDescent="0.2">
      <c r="A135" s="13"/>
      <c r="B135" s="96" t="s">
        <v>102</v>
      </c>
      <c r="C135" s="96"/>
      <c r="D135" s="96"/>
      <c r="E135" s="96"/>
      <c r="F135" s="96"/>
      <c r="G135" s="96"/>
      <c r="H135" s="96"/>
      <c r="I135" s="96"/>
      <c r="J135" s="96"/>
      <c r="K135" s="96"/>
      <c r="L135" s="56"/>
      <c r="M135" s="13"/>
      <c r="N135" s="13"/>
      <c r="O135" s="13"/>
      <c r="P135" s="13"/>
      <c r="Q135" s="13"/>
      <c r="R135" s="13"/>
      <c r="S135" s="13"/>
      <c r="T135" s="13"/>
    </row>
    <row r="136" spans="1:25" x14ac:dyDescent="0.2">
      <c r="A136" s="13"/>
      <c r="B136" s="13" t="s">
        <v>118</v>
      </c>
      <c r="C136" s="4"/>
      <c r="D136" s="4"/>
      <c r="E136" s="4"/>
      <c r="F136" s="4"/>
      <c r="G136" s="4"/>
      <c r="H136" s="4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</row>
    <row r="137" spans="1:25" x14ac:dyDescent="0.2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</row>
    <row r="138" spans="1:25" x14ac:dyDescent="0.2">
      <c r="A138" s="10">
        <v>3</v>
      </c>
      <c r="B138" s="10" t="s">
        <v>26</v>
      </c>
      <c r="C138" s="29"/>
      <c r="D138" s="29"/>
      <c r="E138" s="29">
        <f>SUM(E139+AA140)</f>
        <v>0</v>
      </c>
      <c r="F138" s="29"/>
      <c r="G138" s="29"/>
      <c r="H138" s="29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2">
        <f t="shared" ref="U138:U147" si="376">SUM(E138+K138)</f>
        <v>0</v>
      </c>
      <c r="V138" s="32"/>
      <c r="W138" s="32">
        <f>SUM(W139+AB139)</f>
        <v>0</v>
      </c>
      <c r="X138" s="32"/>
      <c r="Y138" s="32">
        <f>SUM(Y139+AC139)</f>
        <v>0</v>
      </c>
    </row>
    <row r="139" spans="1:25" x14ac:dyDescent="0.2">
      <c r="A139" s="10">
        <v>32</v>
      </c>
      <c r="B139" s="10" t="s">
        <v>32</v>
      </c>
      <c r="C139" s="29"/>
      <c r="D139" s="29"/>
      <c r="E139" s="29">
        <f>SUM(E140+AA139)</f>
        <v>0</v>
      </c>
      <c r="F139" s="29"/>
      <c r="G139" s="29"/>
      <c r="H139" s="29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2">
        <f t="shared" si="376"/>
        <v>0</v>
      </c>
      <c r="V139" s="32"/>
      <c r="W139" s="30"/>
      <c r="X139" s="30"/>
      <c r="Y139" s="30"/>
    </row>
    <row r="140" spans="1:25" x14ac:dyDescent="0.2">
      <c r="A140" s="6">
        <v>32329</v>
      </c>
      <c r="B140" s="6" t="s">
        <v>104</v>
      </c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0">
        <f t="shared" si="376"/>
        <v>0</v>
      </c>
      <c r="V140" s="30"/>
      <c r="W140" s="30"/>
      <c r="X140" s="30"/>
      <c r="Y140" s="30"/>
    </row>
    <row r="141" spans="1:25" x14ac:dyDescent="0.2">
      <c r="A141" s="10">
        <v>4</v>
      </c>
      <c r="B141" s="10" t="s">
        <v>109</v>
      </c>
      <c r="C141" s="29"/>
      <c r="D141" s="29"/>
      <c r="E141" s="29">
        <f>SUM(E142+E145)</f>
        <v>0</v>
      </c>
      <c r="F141" s="29"/>
      <c r="G141" s="29"/>
      <c r="H141" s="29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2">
        <f t="shared" si="376"/>
        <v>0</v>
      </c>
      <c r="V141" s="32"/>
      <c r="W141" s="32">
        <f>SUM(W142+W145)</f>
        <v>0</v>
      </c>
      <c r="X141" s="32"/>
      <c r="Y141" s="32">
        <f>SUM(Y142+Y145)</f>
        <v>0</v>
      </c>
    </row>
    <row r="142" spans="1:25" x14ac:dyDescent="0.2">
      <c r="A142" s="10">
        <v>42</v>
      </c>
      <c r="B142" s="10" t="s">
        <v>116</v>
      </c>
      <c r="C142" s="29"/>
      <c r="D142" s="29"/>
      <c r="E142" s="29">
        <f>SUM(E143+E144)</f>
        <v>0</v>
      </c>
      <c r="F142" s="29"/>
      <c r="G142" s="29"/>
      <c r="H142" s="29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2">
        <f t="shared" si="376"/>
        <v>0</v>
      </c>
      <c r="V142" s="32"/>
      <c r="W142" s="30"/>
      <c r="X142" s="30"/>
      <c r="Y142" s="30"/>
    </row>
    <row r="143" spans="1:25" x14ac:dyDescent="0.2">
      <c r="A143" s="6">
        <v>42122</v>
      </c>
      <c r="B143" s="6" t="s">
        <v>105</v>
      </c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0">
        <f t="shared" si="376"/>
        <v>0</v>
      </c>
      <c r="V143" s="30"/>
      <c r="W143" s="30"/>
      <c r="X143" s="30"/>
      <c r="Y143" s="30"/>
    </row>
    <row r="144" spans="1:25" x14ac:dyDescent="0.2">
      <c r="A144" s="6">
        <v>42149</v>
      </c>
      <c r="B144" s="6" t="s">
        <v>106</v>
      </c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0">
        <f t="shared" si="376"/>
        <v>0</v>
      </c>
      <c r="V144" s="30"/>
      <c r="W144" s="30"/>
      <c r="X144" s="30"/>
      <c r="Y144" s="30"/>
    </row>
    <row r="145" spans="1:25" x14ac:dyDescent="0.2">
      <c r="A145" s="10">
        <v>45</v>
      </c>
      <c r="B145" s="10" t="s">
        <v>117</v>
      </c>
      <c r="C145" s="29"/>
      <c r="D145" s="29"/>
      <c r="E145" s="29">
        <f>SUM(E146+E147)</f>
        <v>0</v>
      </c>
      <c r="F145" s="29"/>
      <c r="G145" s="29"/>
      <c r="H145" s="29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2">
        <f t="shared" si="376"/>
        <v>0</v>
      </c>
      <c r="V145" s="32"/>
      <c r="W145" s="30"/>
      <c r="X145" s="30"/>
      <c r="Y145" s="30"/>
    </row>
    <row r="146" spans="1:25" x14ac:dyDescent="0.2">
      <c r="A146" s="6">
        <v>45111</v>
      </c>
      <c r="B146" s="6" t="s">
        <v>108</v>
      </c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0">
        <f t="shared" si="376"/>
        <v>0</v>
      </c>
      <c r="V146" s="30"/>
      <c r="W146" s="30"/>
      <c r="X146" s="30"/>
      <c r="Y146" s="30"/>
    </row>
    <row r="147" spans="1:25" x14ac:dyDescent="0.2">
      <c r="A147" s="6">
        <v>45411</v>
      </c>
      <c r="B147" s="6" t="s">
        <v>107</v>
      </c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0">
        <f t="shared" si="376"/>
        <v>0</v>
      </c>
      <c r="V147" s="30"/>
      <c r="W147" s="30"/>
      <c r="X147" s="30"/>
      <c r="Y147" s="30"/>
    </row>
    <row r="148" spans="1:25" x14ac:dyDescent="0.2">
      <c r="A148" s="6"/>
      <c r="B148" s="6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0"/>
      <c r="V148" s="30"/>
      <c r="W148" s="30"/>
      <c r="X148" s="30"/>
      <c r="Y148" s="30"/>
    </row>
    <row r="149" spans="1:25" x14ac:dyDescent="0.2">
      <c r="A149" s="6"/>
      <c r="B149" s="10" t="s">
        <v>129</v>
      </c>
      <c r="C149" s="29"/>
      <c r="D149" s="29"/>
      <c r="E149" s="29">
        <f>SUM(E138+E141)</f>
        <v>0</v>
      </c>
      <c r="F149" s="29"/>
      <c r="G149" s="29"/>
      <c r="H149" s="29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2">
        <f>SUM(U138+U141)</f>
        <v>0</v>
      </c>
      <c r="V149" s="32"/>
      <c r="W149" s="32">
        <f>SUM(W138+W141)</f>
        <v>0</v>
      </c>
      <c r="X149" s="32"/>
      <c r="Y149" s="32">
        <f>SUM(Y138+Y141)</f>
        <v>0</v>
      </c>
    </row>
    <row r="150" spans="1:25" x14ac:dyDescent="0.2">
      <c r="A150" s="13"/>
      <c r="B150" s="13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5"/>
      <c r="V150" s="35"/>
      <c r="W150" s="35"/>
      <c r="X150" s="35"/>
      <c r="Y150" s="35"/>
    </row>
    <row r="151" spans="1:25" x14ac:dyDescent="0.2">
      <c r="A151" s="6"/>
      <c r="B151" s="10" t="s">
        <v>126</v>
      </c>
      <c r="C151" s="29"/>
      <c r="D151" s="29"/>
      <c r="E151" s="29">
        <f>SUM(E121+E133+E149)</f>
        <v>125492</v>
      </c>
      <c r="F151" s="84">
        <f t="shared" ref="F151" si="377">E151/7.5345</f>
        <v>16655.650673568252</v>
      </c>
      <c r="G151" s="29"/>
      <c r="H151" s="29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2">
        <f>SUM(U121+U133+U149)</f>
        <v>125492</v>
      </c>
      <c r="V151" s="29">
        <f t="shared" ref="V151" si="378">U151/7.5345</f>
        <v>16655.650673568252</v>
      </c>
      <c r="W151" s="32">
        <v>125492</v>
      </c>
      <c r="X151" s="29">
        <f t="shared" ref="X151" si="379">W151/7.5345</f>
        <v>16655.650673568252</v>
      </c>
      <c r="Y151" s="32">
        <v>125492</v>
      </c>
    </row>
    <row r="152" spans="1:25" x14ac:dyDescent="0.2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</row>
    <row r="153" spans="1:25" x14ac:dyDescent="0.2">
      <c r="A153" s="13" t="s">
        <v>113</v>
      </c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</row>
    <row r="154" spans="1:25" x14ac:dyDescent="0.2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</row>
    <row r="155" spans="1:25" x14ac:dyDescent="0.2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</row>
    <row r="156" spans="1:25" x14ac:dyDescent="0.2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</row>
    <row r="158" spans="1:25" x14ac:dyDescent="0.2">
      <c r="B158" s="66" t="s">
        <v>119</v>
      </c>
    </row>
    <row r="159" spans="1:25" x14ac:dyDescent="0.2">
      <c r="B159" s="4"/>
    </row>
    <row r="160" spans="1:25" x14ac:dyDescent="0.2">
      <c r="B160" s="96" t="s">
        <v>158</v>
      </c>
      <c r="C160" s="96"/>
      <c r="D160" s="96"/>
      <c r="E160" s="96"/>
      <c r="F160" s="56"/>
    </row>
    <row r="161" spans="1:26" x14ac:dyDescent="0.2">
      <c r="B161" s="4" t="s">
        <v>159</v>
      </c>
    </row>
    <row r="162" spans="1:26" x14ac:dyDescent="0.2">
      <c r="B162" s="13" t="s">
        <v>154</v>
      </c>
      <c r="I162" s="88" t="s">
        <v>194</v>
      </c>
      <c r="J162" s="87"/>
    </row>
    <row r="163" spans="1:26" x14ac:dyDescent="0.2">
      <c r="C163" s="12" t="s">
        <v>186</v>
      </c>
      <c r="D163" s="12" t="s">
        <v>186</v>
      </c>
      <c r="E163" s="1"/>
      <c r="F163" s="1"/>
      <c r="G163" s="12" t="s">
        <v>187</v>
      </c>
      <c r="H163" s="12" t="s">
        <v>187</v>
      </c>
      <c r="I163" s="12" t="s">
        <v>206</v>
      </c>
      <c r="J163" s="12" t="s">
        <v>206</v>
      </c>
      <c r="K163" s="12" t="s">
        <v>188</v>
      </c>
      <c r="L163" s="12" t="s">
        <v>188</v>
      </c>
      <c r="M163" s="12" t="s">
        <v>203</v>
      </c>
      <c r="N163" s="12" t="s">
        <v>216</v>
      </c>
      <c r="O163" s="12" t="s">
        <v>5</v>
      </c>
      <c r="P163" s="12" t="s">
        <v>5</v>
      </c>
      <c r="Q163" s="74" t="s">
        <v>191</v>
      </c>
      <c r="R163" s="74" t="s">
        <v>191</v>
      </c>
      <c r="S163" s="1"/>
      <c r="T163" s="1"/>
      <c r="U163" s="12" t="s">
        <v>190</v>
      </c>
      <c r="V163" s="12" t="s">
        <v>211</v>
      </c>
      <c r="W163" s="12" t="s">
        <v>200</v>
      </c>
      <c r="X163" s="12" t="s">
        <v>211</v>
      </c>
      <c r="Y163" s="12" t="s">
        <v>201</v>
      </c>
      <c r="Z163" s="12" t="s">
        <v>211</v>
      </c>
    </row>
    <row r="164" spans="1:26" x14ac:dyDescent="0.2">
      <c r="A164" s="10">
        <v>3</v>
      </c>
      <c r="B164" s="10" t="s">
        <v>26</v>
      </c>
      <c r="C164" s="44">
        <f>SUM(C165+C170+C218)</f>
        <v>4577500</v>
      </c>
      <c r="D164" s="29">
        <f t="shared" ref="D164:F227" si="380">C164/7.5345</f>
        <v>607538.65551795077</v>
      </c>
      <c r="E164" s="29"/>
      <c r="F164" s="29">
        <f t="shared" si="380"/>
        <v>0</v>
      </c>
      <c r="G164" s="44">
        <f t="shared" ref="G164:S164" si="381">SUM(G165+G170+G218)</f>
        <v>171000</v>
      </c>
      <c r="H164" s="29">
        <f t="shared" ref="H164" si="382">G164/7.5345</f>
        <v>22695.600238901054</v>
      </c>
      <c r="I164" s="44">
        <f>SUM(I165+I170+I218+I223)</f>
        <v>344023</v>
      </c>
      <c r="J164" s="29">
        <f t="shared" ref="J164:J195" si="383">I164/7.5345</f>
        <v>45659.6987192249</v>
      </c>
      <c r="K164" s="44">
        <f t="shared" si="381"/>
        <v>338000</v>
      </c>
      <c r="L164" s="29">
        <f t="shared" ref="L164" si="384">K164/7.5345</f>
        <v>44860.309244143602</v>
      </c>
      <c r="M164" s="44">
        <f t="shared" si="381"/>
        <v>7000</v>
      </c>
      <c r="N164" s="29">
        <f t="shared" ref="N164" si="385">M164/7.5345</f>
        <v>929.05965890238235</v>
      </c>
      <c r="O164" s="44">
        <f>SUM(O165+O170+O218+O223)</f>
        <v>7985</v>
      </c>
      <c r="P164" s="29">
        <f t="shared" ref="P164" si="386">O164/7.5345</f>
        <v>1059.7916251907891</v>
      </c>
      <c r="Q164" s="44">
        <f t="shared" si="381"/>
        <v>0</v>
      </c>
      <c r="R164" s="29">
        <f t="shared" ref="R164" si="387">Q164/7.5345</f>
        <v>0</v>
      </c>
      <c r="S164" s="29">
        <f t="shared" si="381"/>
        <v>0</v>
      </c>
      <c r="T164" s="29">
        <f t="shared" ref="T164:T195" si="388">S164/7.5345</f>
        <v>0</v>
      </c>
      <c r="U164" s="44">
        <f>SUM(U165,U170,U218,U223)</f>
        <v>6148015.8934899466</v>
      </c>
      <c r="V164" s="29">
        <f t="shared" ref="V164" si="389">U164/7.5345</f>
        <v>815981.93556174217</v>
      </c>
      <c r="W164" s="44"/>
      <c r="X164" s="29">
        <f t="shared" ref="X164" si="390">W164/7.5345</f>
        <v>0</v>
      </c>
      <c r="Y164" s="44"/>
      <c r="Z164" s="29">
        <f t="shared" ref="Z164" si="391">Y164/7.5345</f>
        <v>0</v>
      </c>
    </row>
    <row r="165" spans="1:26" x14ac:dyDescent="0.2">
      <c r="A165" s="10">
        <v>31</v>
      </c>
      <c r="B165" s="10" t="s">
        <v>27</v>
      </c>
      <c r="C165" s="29">
        <f>SUM(C166:C169)</f>
        <v>4256000</v>
      </c>
      <c r="D165" s="29">
        <f t="shared" si="380"/>
        <v>564868.27261264843</v>
      </c>
      <c r="E165" s="29"/>
      <c r="F165" s="29">
        <f t="shared" ref="F165:H165" si="392">E165/7.5345</f>
        <v>0</v>
      </c>
      <c r="G165" s="29">
        <f t="shared" ref="G165:S165" si="393">SUM(G166:G169)</f>
        <v>105000</v>
      </c>
      <c r="H165" s="29">
        <f t="shared" si="392"/>
        <v>13935.894883535735</v>
      </c>
      <c r="I165" s="29">
        <f t="shared" si="393"/>
        <v>79700</v>
      </c>
      <c r="J165" s="29">
        <f t="shared" si="383"/>
        <v>10578.007830645696</v>
      </c>
      <c r="K165" s="29">
        <f t="shared" si="393"/>
        <v>0</v>
      </c>
      <c r="L165" s="29">
        <f t="shared" ref="L165" si="394">K165/7.5345</f>
        <v>0</v>
      </c>
      <c r="M165" s="29">
        <f t="shared" si="393"/>
        <v>0</v>
      </c>
      <c r="N165" s="29">
        <f t="shared" ref="N165" si="395">M165/7.5345</f>
        <v>0</v>
      </c>
      <c r="O165" s="29">
        <f t="shared" si="393"/>
        <v>0</v>
      </c>
      <c r="P165" s="29">
        <f t="shared" ref="P165" si="396">O165/7.5345</f>
        <v>0</v>
      </c>
      <c r="Q165" s="29">
        <f t="shared" si="393"/>
        <v>0</v>
      </c>
      <c r="R165" s="29">
        <f t="shared" ref="R165" si="397">Q165/7.5345</f>
        <v>0</v>
      </c>
      <c r="S165" s="29">
        <f t="shared" si="393"/>
        <v>0</v>
      </c>
      <c r="T165" s="29">
        <f t="shared" si="388"/>
        <v>0</v>
      </c>
      <c r="U165" s="44">
        <f>SUM(U166:U169)</f>
        <v>4927261.8156480193</v>
      </c>
      <c r="V165" s="29">
        <f t="shared" ref="V165" si="398">U165/7.5345</f>
        <v>653960.02596695453</v>
      </c>
      <c r="W165" s="44">
        <v>4440700</v>
      </c>
      <c r="X165" s="29">
        <f t="shared" ref="X165" si="399">W165/7.5345</f>
        <v>589382.17532682989</v>
      </c>
      <c r="Y165" s="44">
        <v>4440700</v>
      </c>
      <c r="Z165" s="29">
        <f t="shared" ref="Z165" si="400">Y165/7.5345</f>
        <v>589382.17532682989</v>
      </c>
    </row>
    <row r="166" spans="1:26" x14ac:dyDescent="0.2">
      <c r="A166" s="6">
        <v>31111</v>
      </c>
      <c r="B166" s="6" t="s">
        <v>28</v>
      </c>
      <c r="C166" s="31">
        <v>3550000</v>
      </c>
      <c r="D166" s="29">
        <f t="shared" si="380"/>
        <v>471165.96987192245</v>
      </c>
      <c r="E166" s="31"/>
      <c r="F166" s="29">
        <f t="shared" ref="F166:H166" si="401">E166/7.5345</f>
        <v>0</v>
      </c>
      <c r="G166" s="31"/>
      <c r="H166" s="29">
        <f t="shared" si="401"/>
        <v>0</v>
      </c>
      <c r="I166" s="31"/>
      <c r="J166" s="29">
        <f t="shared" si="383"/>
        <v>0</v>
      </c>
      <c r="K166" s="29"/>
      <c r="L166" s="29">
        <f t="shared" ref="L166" si="402">K166/7.5345</f>
        <v>0</v>
      </c>
      <c r="M166" s="29"/>
      <c r="N166" s="29">
        <f t="shared" ref="N166" si="403">M166/7.5345</f>
        <v>0</v>
      </c>
      <c r="O166" s="29"/>
      <c r="P166" s="29">
        <f t="shared" ref="P166" si="404">O166/7.5345</f>
        <v>0</v>
      </c>
      <c r="Q166" s="29"/>
      <c r="R166" s="29">
        <f t="shared" ref="R166" si="405">Q166/7.5345</f>
        <v>0</v>
      </c>
      <c r="S166" s="29"/>
      <c r="T166" s="29">
        <f t="shared" si="388"/>
        <v>0</v>
      </c>
      <c r="U166" s="29">
        <f>SUM(C166:S166)</f>
        <v>4021165.9698719224</v>
      </c>
      <c r="V166" s="29">
        <f t="shared" ref="V166" si="406">U166/7.5345</f>
        <v>533700.44062272506</v>
      </c>
      <c r="W166" s="31"/>
      <c r="X166" s="29">
        <f t="shared" ref="X166" si="407">W166/7.5345</f>
        <v>0</v>
      </c>
      <c r="Y166" s="31"/>
      <c r="Z166" s="29">
        <f t="shared" ref="Z166" si="408">Y166/7.5345</f>
        <v>0</v>
      </c>
    </row>
    <row r="167" spans="1:26" x14ac:dyDescent="0.2">
      <c r="A167" s="6">
        <v>31219</v>
      </c>
      <c r="B167" s="6" t="s">
        <v>29</v>
      </c>
      <c r="C167" s="31">
        <v>116000</v>
      </c>
      <c r="D167" s="29">
        <f t="shared" si="380"/>
        <v>15395.845776096621</v>
      </c>
      <c r="E167" s="31"/>
      <c r="F167" s="29">
        <f t="shared" ref="F167:H167" si="409">E167/7.5345</f>
        <v>0</v>
      </c>
      <c r="G167" s="31"/>
      <c r="H167" s="29">
        <f t="shared" si="409"/>
        <v>0</v>
      </c>
      <c r="I167" s="31"/>
      <c r="J167" s="29">
        <f t="shared" si="383"/>
        <v>0</v>
      </c>
      <c r="K167" s="29"/>
      <c r="L167" s="29">
        <f t="shared" ref="L167" si="410">K167/7.5345</f>
        <v>0</v>
      </c>
      <c r="M167" s="29"/>
      <c r="N167" s="29">
        <f t="shared" ref="N167" si="411">M167/7.5345</f>
        <v>0</v>
      </c>
      <c r="O167" s="29"/>
      <c r="P167" s="29">
        <f t="shared" ref="P167" si="412">O167/7.5345</f>
        <v>0</v>
      </c>
      <c r="Q167" s="29"/>
      <c r="R167" s="29">
        <f t="shared" ref="R167" si="413">Q167/7.5345</f>
        <v>0</v>
      </c>
      <c r="S167" s="29"/>
      <c r="T167" s="29">
        <f t="shared" si="388"/>
        <v>0</v>
      </c>
      <c r="U167" s="29">
        <f>SUM(C167:S167)</f>
        <v>131395.84577609663</v>
      </c>
      <c r="V167" s="29">
        <f t="shared" ref="V167" si="414">U167/7.5345</f>
        <v>17439.225665418624</v>
      </c>
      <c r="W167" s="31"/>
      <c r="X167" s="29">
        <f t="shared" ref="X167" si="415">W167/7.5345</f>
        <v>0</v>
      </c>
      <c r="Y167" s="31"/>
      <c r="Z167" s="29">
        <f t="shared" ref="Z167" si="416">Y167/7.5345</f>
        <v>0</v>
      </c>
    </row>
    <row r="168" spans="1:26" x14ac:dyDescent="0.2">
      <c r="A168" s="6">
        <v>31219</v>
      </c>
      <c r="B168" s="6" t="s">
        <v>193</v>
      </c>
      <c r="C168" s="31"/>
      <c r="D168" s="29">
        <f t="shared" si="380"/>
        <v>0</v>
      </c>
      <c r="E168" s="31"/>
      <c r="F168" s="29">
        <f t="shared" ref="F168:H168" si="417">E168/7.5345</f>
        <v>0</v>
      </c>
      <c r="G168" s="31">
        <v>105000</v>
      </c>
      <c r="H168" s="29">
        <f t="shared" si="417"/>
        <v>13935.894883535735</v>
      </c>
      <c r="I168" s="89">
        <v>79700</v>
      </c>
      <c r="J168" s="29">
        <f t="shared" si="383"/>
        <v>10578.007830645696</v>
      </c>
      <c r="K168" s="54"/>
      <c r="L168" s="29">
        <f t="shared" ref="L168" si="418">K168/7.5345</f>
        <v>0</v>
      </c>
      <c r="M168" s="29"/>
      <c r="N168" s="29">
        <f t="shared" ref="N168" si="419">M168/7.5345</f>
        <v>0</v>
      </c>
      <c r="O168" s="29"/>
      <c r="P168" s="29">
        <f t="shared" ref="P168" si="420">O168/7.5345</f>
        <v>0</v>
      </c>
      <c r="Q168" s="29"/>
      <c r="R168" s="29">
        <f t="shared" ref="R168" si="421">Q168/7.5345</f>
        <v>0</v>
      </c>
      <c r="S168" s="29"/>
      <c r="T168" s="29">
        <f t="shared" si="388"/>
        <v>0</v>
      </c>
      <c r="U168" s="29">
        <f>SUM(C168,E168,G168,I168,K168,M168,O168,Q168)</f>
        <v>184700</v>
      </c>
      <c r="V168" s="29">
        <f t="shared" ref="V168" si="422">U168/7.5345</f>
        <v>24513.902714181429</v>
      </c>
      <c r="W168" s="31"/>
      <c r="X168" s="29">
        <f t="shared" ref="X168" si="423">W168/7.5345</f>
        <v>0</v>
      </c>
      <c r="Y168" s="31"/>
      <c r="Z168" s="29">
        <f t="shared" ref="Z168" si="424">Y168/7.5345</f>
        <v>0</v>
      </c>
    </row>
    <row r="169" spans="1:26" x14ac:dyDescent="0.2">
      <c r="A169" s="6">
        <v>31321</v>
      </c>
      <c r="B169" s="43" t="s">
        <v>196</v>
      </c>
      <c r="C169" s="31">
        <v>590000</v>
      </c>
      <c r="D169" s="29">
        <f t="shared" si="380"/>
        <v>78306.456964629368</v>
      </c>
      <c r="E169" s="31"/>
      <c r="F169" s="29">
        <f t="shared" ref="F169:H169" si="425">E169/7.5345</f>
        <v>0</v>
      </c>
      <c r="G169" s="31"/>
      <c r="H169" s="29">
        <f t="shared" si="425"/>
        <v>0</v>
      </c>
      <c r="I169" s="31"/>
      <c r="J169" s="29">
        <f t="shared" si="383"/>
        <v>0</v>
      </c>
      <c r="K169" s="29"/>
      <c r="L169" s="29">
        <f t="shared" ref="L169" si="426">K169/7.5345</f>
        <v>0</v>
      </c>
      <c r="M169" s="29"/>
      <c r="N169" s="29">
        <f t="shared" ref="N169" si="427">M169/7.5345</f>
        <v>0</v>
      </c>
      <c r="O169" s="29"/>
      <c r="P169" s="29">
        <f t="shared" ref="P169" si="428">O169/7.5345</f>
        <v>0</v>
      </c>
      <c r="Q169" s="29"/>
      <c r="R169" s="29">
        <f t="shared" ref="R169" si="429">Q169/7.5345</f>
        <v>0</v>
      </c>
      <c r="S169" s="29"/>
      <c r="T169" s="29">
        <f t="shared" si="388"/>
        <v>0</v>
      </c>
      <c r="U169" s="29">
        <f>SUM(C169,E169,G169,I169,K169,M169,O169,M169)</f>
        <v>590000</v>
      </c>
      <c r="V169" s="29">
        <f t="shared" ref="V169" si="430">U169/7.5345</f>
        <v>78306.456964629368</v>
      </c>
      <c r="W169" s="31"/>
      <c r="X169" s="29">
        <f t="shared" ref="X169" si="431">W169/7.5345</f>
        <v>0</v>
      </c>
      <c r="Y169" s="31"/>
      <c r="Z169" s="29">
        <f t="shared" ref="Z169" si="432">Y169/7.5345</f>
        <v>0</v>
      </c>
    </row>
    <row r="170" spans="1:26" x14ac:dyDescent="0.2">
      <c r="A170" s="10">
        <v>32</v>
      </c>
      <c r="B170" s="10" t="s">
        <v>32</v>
      </c>
      <c r="C170" s="29">
        <f t="shared" ref="C170:S170" si="433">SUM(C171:C217)</f>
        <v>321500</v>
      </c>
      <c r="D170" s="29">
        <f t="shared" si="380"/>
        <v>42670.382905302271</v>
      </c>
      <c r="E170" s="29">
        <f t="shared" si="433"/>
        <v>0</v>
      </c>
      <c r="F170" s="29">
        <f t="shared" ref="F170:H170" si="434">E170/7.5345</f>
        <v>0</v>
      </c>
      <c r="G170" s="29">
        <f t="shared" si="433"/>
        <v>66000</v>
      </c>
      <c r="H170" s="29">
        <f t="shared" si="434"/>
        <v>8759.7053553653186</v>
      </c>
      <c r="I170" s="29">
        <f>SUM(I171:I214)</f>
        <v>239323</v>
      </c>
      <c r="J170" s="29">
        <f t="shared" si="383"/>
        <v>31763.620678213549</v>
      </c>
      <c r="K170" s="29">
        <f>SUM(K171:K208)</f>
        <v>338000</v>
      </c>
      <c r="L170" s="29">
        <f t="shared" ref="L170" si="435">K170/7.5345</f>
        <v>44860.309244143602</v>
      </c>
      <c r="M170" s="29">
        <f>SUM(M171:M208)</f>
        <v>7000</v>
      </c>
      <c r="N170" s="29">
        <f t="shared" ref="N170" si="436">M170/7.5345</f>
        <v>929.05965890238235</v>
      </c>
      <c r="O170" s="29">
        <f t="shared" si="433"/>
        <v>0</v>
      </c>
      <c r="P170" s="29">
        <f t="shared" ref="P170" si="437">O170/7.5345</f>
        <v>0</v>
      </c>
      <c r="Q170" s="29">
        <f t="shared" si="433"/>
        <v>0</v>
      </c>
      <c r="R170" s="29">
        <f t="shared" ref="R170" si="438">Q170/7.5345</f>
        <v>0</v>
      </c>
      <c r="S170" s="29">
        <f t="shared" si="433"/>
        <v>0</v>
      </c>
      <c r="T170" s="29">
        <f t="shared" si="388"/>
        <v>0</v>
      </c>
      <c r="U170" s="44">
        <f>SUM(C170:S170)</f>
        <v>1100806.0778419273</v>
      </c>
      <c r="V170" s="29">
        <f t="shared" ref="V170" si="439">U170/7.5345</f>
        <v>146102.07417107004</v>
      </c>
      <c r="W170" s="44">
        <v>832239</v>
      </c>
      <c r="X170" s="29">
        <f t="shared" ref="X170" si="440">W170/7.5345</f>
        <v>110457.09735217996</v>
      </c>
      <c r="Y170" s="44">
        <v>832239</v>
      </c>
      <c r="Z170" s="29">
        <f t="shared" ref="Z170" si="441">Y170/7.5345</f>
        <v>110457.09735217996</v>
      </c>
    </row>
    <row r="171" spans="1:26" x14ac:dyDescent="0.2">
      <c r="A171" s="6">
        <v>32119</v>
      </c>
      <c r="B171" s="6" t="s">
        <v>96</v>
      </c>
      <c r="C171" s="30"/>
      <c r="D171" s="29">
        <f t="shared" si="380"/>
        <v>0</v>
      </c>
      <c r="E171" s="30"/>
      <c r="F171" s="29">
        <f t="shared" ref="F171:H171" si="442">E171/7.5345</f>
        <v>0</v>
      </c>
      <c r="G171" s="30">
        <v>1000</v>
      </c>
      <c r="H171" s="29">
        <f t="shared" si="442"/>
        <v>132.72280841462606</v>
      </c>
      <c r="I171" s="30">
        <v>26023</v>
      </c>
      <c r="J171" s="29">
        <f t="shared" si="383"/>
        <v>3453.8456433738138</v>
      </c>
      <c r="K171" s="30"/>
      <c r="L171" s="29">
        <f t="shared" ref="L171" si="443">K171/7.5345</f>
        <v>0</v>
      </c>
      <c r="M171" s="30">
        <v>200</v>
      </c>
      <c r="N171" s="29">
        <f t="shared" ref="N171" si="444">M171/7.5345</f>
        <v>26.54456168292521</v>
      </c>
      <c r="O171" s="30"/>
      <c r="P171" s="29">
        <f t="shared" ref="P171" si="445">O171/7.5345</f>
        <v>0</v>
      </c>
      <c r="Q171" s="30"/>
      <c r="R171" s="29">
        <f t="shared" ref="R171" si="446">Q171/7.5345</f>
        <v>0</v>
      </c>
      <c r="S171" s="30"/>
      <c r="T171" s="29">
        <f t="shared" si="388"/>
        <v>0</v>
      </c>
      <c r="U171" s="29">
        <f>SUM(C171:S171)</f>
        <v>30836.113013471364</v>
      </c>
      <c r="V171" s="29">
        <f t="shared" ref="V171" si="447">U171/7.5345</f>
        <v>4092.655519738717</v>
      </c>
      <c r="W171" s="31"/>
      <c r="X171" s="29">
        <f t="shared" ref="X171" si="448">W171/7.5345</f>
        <v>0</v>
      </c>
      <c r="Y171" s="31"/>
      <c r="Z171" s="29">
        <f t="shared" ref="Z171" si="449">Y171/7.5345</f>
        <v>0</v>
      </c>
    </row>
    <row r="172" spans="1:26" x14ac:dyDescent="0.2">
      <c r="A172" s="6">
        <v>32121</v>
      </c>
      <c r="B172" s="6" t="s">
        <v>81</v>
      </c>
      <c r="C172" s="30">
        <v>170000</v>
      </c>
      <c r="D172" s="29">
        <f t="shared" si="380"/>
        <v>22562.877430486427</v>
      </c>
      <c r="E172" s="30"/>
      <c r="F172" s="29">
        <f t="shared" ref="F172:H172" si="450">E172/7.5345</f>
        <v>0</v>
      </c>
      <c r="G172" s="30"/>
      <c r="H172" s="29">
        <f t="shared" si="450"/>
        <v>0</v>
      </c>
      <c r="I172" s="30"/>
      <c r="J172" s="29">
        <f t="shared" si="383"/>
        <v>0</v>
      </c>
      <c r="K172" s="30"/>
      <c r="L172" s="29">
        <f t="shared" ref="L172" si="451">K172/7.5345</f>
        <v>0</v>
      </c>
      <c r="M172" s="30"/>
      <c r="N172" s="29">
        <f t="shared" ref="N172" si="452">M172/7.5345</f>
        <v>0</v>
      </c>
      <c r="O172" s="30"/>
      <c r="P172" s="29">
        <f t="shared" ref="P172" si="453">O172/7.5345</f>
        <v>0</v>
      </c>
      <c r="Q172" s="30"/>
      <c r="R172" s="29">
        <f t="shared" ref="R172" si="454">Q172/7.5345</f>
        <v>0</v>
      </c>
      <c r="S172" s="30"/>
      <c r="T172" s="29">
        <f t="shared" si="388"/>
        <v>0</v>
      </c>
      <c r="U172" s="29">
        <f>SUM(C172+G172+K172+M172+O172+Q172+S172)</f>
        <v>170000</v>
      </c>
      <c r="V172" s="29">
        <f t="shared" ref="V172" si="455">U172/7.5345</f>
        <v>22562.877430486427</v>
      </c>
      <c r="W172" s="31"/>
      <c r="X172" s="29">
        <f t="shared" ref="X172" si="456">W172/7.5345</f>
        <v>0</v>
      </c>
      <c r="Y172" s="31"/>
      <c r="Z172" s="29">
        <f t="shared" ref="Z172" si="457">Y172/7.5345</f>
        <v>0</v>
      </c>
    </row>
    <row r="173" spans="1:26" x14ac:dyDescent="0.2">
      <c r="A173" s="6">
        <v>32131</v>
      </c>
      <c r="B173" s="6" t="s">
        <v>33</v>
      </c>
      <c r="C173" s="30"/>
      <c r="D173" s="29">
        <f t="shared" si="380"/>
        <v>0</v>
      </c>
      <c r="E173" s="30"/>
      <c r="F173" s="29">
        <f t="shared" ref="F173:H173" si="458">E173/7.5345</f>
        <v>0</v>
      </c>
      <c r="G173" s="30"/>
      <c r="H173" s="29">
        <f t="shared" si="458"/>
        <v>0</v>
      </c>
      <c r="I173" s="30">
        <v>3000</v>
      </c>
      <c r="J173" s="29">
        <f t="shared" si="383"/>
        <v>398.16842524387812</v>
      </c>
      <c r="K173" s="30"/>
      <c r="L173" s="29">
        <f t="shared" ref="L173" si="459">K173/7.5345</f>
        <v>0</v>
      </c>
      <c r="M173" s="30"/>
      <c r="N173" s="29">
        <f t="shared" ref="N173" si="460">M173/7.5345</f>
        <v>0</v>
      </c>
      <c r="O173" s="30"/>
      <c r="P173" s="29">
        <f t="shared" ref="P173" si="461">O173/7.5345</f>
        <v>0</v>
      </c>
      <c r="Q173" s="30"/>
      <c r="R173" s="29">
        <f t="shared" ref="R173" si="462">Q173/7.5345</f>
        <v>0</v>
      </c>
      <c r="S173" s="30"/>
      <c r="T173" s="29">
        <f t="shared" si="388"/>
        <v>0</v>
      </c>
      <c r="U173" s="29">
        <f>SUM(C173:S173)</f>
        <v>3398.1684252438781</v>
      </c>
      <c r="V173" s="29">
        <f t="shared" ref="V173" si="463">U173/7.5345</f>
        <v>451.01445686427473</v>
      </c>
      <c r="W173" s="31"/>
      <c r="X173" s="29">
        <f t="shared" ref="X173" si="464">W173/7.5345</f>
        <v>0</v>
      </c>
      <c r="Y173" s="31"/>
      <c r="Z173" s="29">
        <f t="shared" ref="Z173" si="465">Y173/7.5345</f>
        <v>0</v>
      </c>
    </row>
    <row r="174" spans="1:26" x14ac:dyDescent="0.2">
      <c r="A174" s="6">
        <v>32149</v>
      </c>
      <c r="B174" s="6" t="s">
        <v>34</v>
      </c>
      <c r="C174" s="30"/>
      <c r="D174" s="29">
        <f t="shared" si="380"/>
        <v>0</v>
      </c>
      <c r="E174" s="30"/>
      <c r="F174" s="29">
        <f t="shared" ref="F174:H174" si="466">E174/7.5345</f>
        <v>0</v>
      </c>
      <c r="G174" s="30"/>
      <c r="H174" s="29">
        <f t="shared" si="466"/>
        <v>0</v>
      </c>
      <c r="I174" s="30"/>
      <c r="J174" s="29">
        <f t="shared" si="383"/>
        <v>0</v>
      </c>
      <c r="K174" s="30"/>
      <c r="L174" s="29">
        <f t="shared" ref="L174" si="467">K174/7.5345</f>
        <v>0</v>
      </c>
      <c r="M174" s="30"/>
      <c r="N174" s="29">
        <f t="shared" ref="N174" si="468">M174/7.5345</f>
        <v>0</v>
      </c>
      <c r="O174" s="30"/>
      <c r="P174" s="29">
        <f t="shared" ref="P174" si="469">O174/7.5345</f>
        <v>0</v>
      </c>
      <c r="Q174" s="30"/>
      <c r="R174" s="29">
        <f t="shared" ref="R174" si="470">Q174/7.5345</f>
        <v>0</v>
      </c>
      <c r="S174" s="30"/>
      <c r="T174" s="29">
        <f t="shared" si="388"/>
        <v>0</v>
      </c>
      <c r="U174" s="29">
        <f>SUM(C174+G174+K174+M174+O174+Q174+S174)</f>
        <v>0</v>
      </c>
      <c r="V174" s="29">
        <f t="shared" ref="V174" si="471">U174/7.5345</f>
        <v>0</v>
      </c>
      <c r="W174" s="31"/>
      <c r="X174" s="29">
        <f t="shared" ref="X174" si="472">W174/7.5345</f>
        <v>0</v>
      </c>
      <c r="Y174" s="31"/>
      <c r="Z174" s="29">
        <f t="shared" ref="Z174" si="473">Y174/7.5345</f>
        <v>0</v>
      </c>
    </row>
    <row r="175" spans="1:26" x14ac:dyDescent="0.2">
      <c r="A175" s="6">
        <v>32211</v>
      </c>
      <c r="B175" s="6" t="s">
        <v>37</v>
      </c>
      <c r="C175" s="30"/>
      <c r="D175" s="29">
        <f t="shared" si="380"/>
        <v>0</v>
      </c>
      <c r="E175" s="30"/>
      <c r="F175" s="29">
        <f t="shared" ref="F175:H175" si="474">E175/7.5345</f>
        <v>0</v>
      </c>
      <c r="G175" s="30"/>
      <c r="H175" s="29">
        <f t="shared" si="474"/>
        <v>0</v>
      </c>
      <c r="I175" s="30">
        <v>15000</v>
      </c>
      <c r="J175" s="29">
        <f t="shared" si="383"/>
        <v>1990.8421262193906</v>
      </c>
      <c r="K175" s="30"/>
      <c r="L175" s="29">
        <f t="shared" ref="L175" si="475">K175/7.5345</f>
        <v>0</v>
      </c>
      <c r="M175" s="30"/>
      <c r="N175" s="29">
        <f t="shared" ref="N175" si="476">M175/7.5345</f>
        <v>0</v>
      </c>
      <c r="O175" s="30"/>
      <c r="P175" s="29">
        <f t="shared" ref="P175" si="477">O175/7.5345</f>
        <v>0</v>
      </c>
      <c r="Q175" s="30"/>
      <c r="R175" s="29">
        <f t="shared" ref="R175" si="478">Q175/7.5345</f>
        <v>0</v>
      </c>
      <c r="S175" s="30"/>
      <c r="T175" s="29">
        <f t="shared" si="388"/>
        <v>0</v>
      </c>
      <c r="U175" s="29">
        <f>SUM(C175:S175)</f>
        <v>16990.842126219392</v>
      </c>
      <c r="V175" s="29">
        <f t="shared" ref="V175" si="479">U175/7.5345</f>
        <v>2255.0722843213739</v>
      </c>
      <c r="W175" s="31"/>
      <c r="X175" s="29">
        <f t="shared" ref="X175" si="480">W175/7.5345</f>
        <v>0</v>
      </c>
      <c r="Y175" s="31"/>
      <c r="Z175" s="29">
        <f t="shared" ref="Z175" si="481">Y175/7.5345</f>
        <v>0</v>
      </c>
    </row>
    <row r="176" spans="1:26" x14ac:dyDescent="0.2">
      <c r="A176" s="6">
        <v>32219</v>
      </c>
      <c r="B176" s="6" t="s">
        <v>95</v>
      </c>
      <c r="C176" s="30"/>
      <c r="D176" s="29">
        <f t="shared" si="380"/>
        <v>0</v>
      </c>
      <c r="E176" s="30"/>
      <c r="F176" s="29">
        <f t="shared" ref="F176:H176" si="482">E176/7.5345</f>
        <v>0</v>
      </c>
      <c r="G176" s="30"/>
      <c r="H176" s="29">
        <f t="shared" si="482"/>
        <v>0</v>
      </c>
      <c r="I176" s="30">
        <v>25000</v>
      </c>
      <c r="J176" s="29">
        <f t="shared" si="383"/>
        <v>3318.0702103656513</v>
      </c>
      <c r="K176" s="30"/>
      <c r="L176" s="29">
        <f t="shared" ref="L176" si="483">K176/7.5345</f>
        <v>0</v>
      </c>
      <c r="M176" s="30">
        <v>5000</v>
      </c>
      <c r="N176" s="29">
        <f t="shared" ref="N176" si="484">M176/7.5345</f>
        <v>663.61404207313024</v>
      </c>
      <c r="O176" s="30"/>
      <c r="P176" s="29">
        <f t="shared" ref="P176" si="485">O176/7.5345</f>
        <v>0</v>
      </c>
      <c r="Q176" s="30"/>
      <c r="R176" s="29">
        <f t="shared" ref="R176" si="486">Q176/7.5345</f>
        <v>0</v>
      </c>
      <c r="S176" s="30"/>
      <c r="T176" s="29">
        <f t="shared" si="388"/>
        <v>0</v>
      </c>
      <c r="U176" s="29">
        <f>SUM(C176:S176)</f>
        <v>33981.684252438783</v>
      </c>
      <c r="V176" s="29">
        <f t="shared" ref="V176" si="487">U176/7.5345</f>
        <v>4510.1445686427478</v>
      </c>
      <c r="W176" s="31"/>
      <c r="X176" s="29">
        <f t="shared" ref="X176" si="488">W176/7.5345</f>
        <v>0</v>
      </c>
      <c r="Y176" s="31"/>
      <c r="Z176" s="29">
        <f t="shared" ref="Z176" si="489">Y176/7.5345</f>
        <v>0</v>
      </c>
    </row>
    <row r="177" spans="1:26" x14ac:dyDescent="0.2">
      <c r="A177" s="6">
        <v>32229</v>
      </c>
      <c r="B177" s="6" t="s">
        <v>38</v>
      </c>
      <c r="C177" s="30"/>
      <c r="D177" s="29">
        <f t="shared" si="380"/>
        <v>0</v>
      </c>
      <c r="E177" s="30"/>
      <c r="F177" s="29">
        <f t="shared" ref="F177:H177" si="490">E177/7.5345</f>
        <v>0</v>
      </c>
      <c r="G177" s="30">
        <v>25000</v>
      </c>
      <c r="H177" s="29">
        <f t="shared" si="490"/>
        <v>3318.0702103656513</v>
      </c>
      <c r="I177" s="30">
        <v>58000</v>
      </c>
      <c r="J177" s="29">
        <f t="shared" si="383"/>
        <v>7697.9228880483106</v>
      </c>
      <c r="K177" s="30">
        <v>290000</v>
      </c>
      <c r="L177" s="29">
        <f t="shared" ref="L177" si="491">K177/7.5345</f>
        <v>38489.614440241552</v>
      </c>
      <c r="M177" s="30"/>
      <c r="N177" s="29">
        <f t="shared" ref="N177" si="492">M177/7.5345</f>
        <v>0</v>
      </c>
      <c r="O177" s="30"/>
      <c r="P177" s="29">
        <f t="shared" ref="P177" si="493">O177/7.5345</f>
        <v>0</v>
      </c>
      <c r="Q177" s="30"/>
      <c r="R177" s="29">
        <f t="shared" ref="R177" si="494">Q177/7.5345</f>
        <v>0</v>
      </c>
      <c r="S177" s="30"/>
      <c r="T177" s="29">
        <f t="shared" si="388"/>
        <v>0</v>
      </c>
      <c r="U177" s="29">
        <f>SUM(C177:S177)</f>
        <v>422505.60753865552</v>
      </c>
      <c r="V177" s="29">
        <f t="shared" ref="V177" si="495">U177/7.5345</f>
        <v>56076.13080345816</v>
      </c>
      <c r="W177" s="31"/>
      <c r="X177" s="29">
        <f t="shared" ref="X177" si="496">W177/7.5345</f>
        <v>0</v>
      </c>
      <c r="Y177" s="31"/>
      <c r="Z177" s="29">
        <f t="shared" ref="Z177" si="497">Y177/7.5345</f>
        <v>0</v>
      </c>
    </row>
    <row r="178" spans="1:26" x14ac:dyDescent="0.2">
      <c r="A178" s="6">
        <v>32231</v>
      </c>
      <c r="B178" s="6" t="s">
        <v>39</v>
      </c>
      <c r="C178" s="30"/>
      <c r="D178" s="29">
        <f t="shared" si="380"/>
        <v>0</v>
      </c>
      <c r="E178" s="30"/>
      <c r="F178" s="29">
        <f t="shared" ref="F178:H178" si="498">E178/7.5345</f>
        <v>0</v>
      </c>
      <c r="G178" s="30"/>
      <c r="H178" s="29">
        <f t="shared" si="498"/>
        <v>0</v>
      </c>
      <c r="I178" s="30"/>
      <c r="J178" s="29">
        <f t="shared" si="383"/>
        <v>0</v>
      </c>
      <c r="K178" s="30"/>
      <c r="L178" s="29">
        <f t="shared" ref="L178" si="499">K178/7.5345</f>
        <v>0</v>
      </c>
      <c r="M178" s="30"/>
      <c r="N178" s="29">
        <f t="shared" ref="N178" si="500">M178/7.5345</f>
        <v>0</v>
      </c>
      <c r="O178" s="30"/>
      <c r="P178" s="29">
        <f t="shared" ref="P178" si="501">O178/7.5345</f>
        <v>0</v>
      </c>
      <c r="Q178" s="30"/>
      <c r="R178" s="29">
        <f t="shared" ref="R178" si="502">Q178/7.5345</f>
        <v>0</v>
      </c>
      <c r="S178" s="30"/>
      <c r="T178" s="29">
        <f t="shared" si="388"/>
        <v>0</v>
      </c>
      <c r="U178" s="29">
        <f>SUM(C178+G178+K178+M178+O178+Q178+S178)</f>
        <v>0</v>
      </c>
      <c r="V178" s="29">
        <f t="shared" ref="V178" si="503">U178/7.5345</f>
        <v>0</v>
      </c>
      <c r="W178" s="31"/>
      <c r="X178" s="29">
        <f t="shared" ref="X178" si="504">W178/7.5345</f>
        <v>0</v>
      </c>
      <c r="Y178" s="31"/>
      <c r="Z178" s="29">
        <f t="shared" ref="Z178" si="505">Y178/7.5345</f>
        <v>0</v>
      </c>
    </row>
    <row r="179" spans="1:26" x14ac:dyDescent="0.2">
      <c r="A179" s="6">
        <v>32233</v>
      </c>
      <c r="B179" s="6" t="s">
        <v>40</v>
      </c>
      <c r="C179" s="30"/>
      <c r="D179" s="29">
        <f t="shared" si="380"/>
        <v>0</v>
      </c>
      <c r="E179" s="30"/>
      <c r="F179" s="29">
        <f t="shared" ref="F179:H179" si="506">E179/7.5345</f>
        <v>0</v>
      </c>
      <c r="G179" s="30"/>
      <c r="H179" s="29">
        <f t="shared" si="506"/>
        <v>0</v>
      </c>
      <c r="I179" s="30"/>
      <c r="J179" s="29">
        <f t="shared" si="383"/>
        <v>0</v>
      </c>
      <c r="K179" s="30"/>
      <c r="L179" s="29">
        <f t="shared" ref="L179" si="507">K179/7.5345</f>
        <v>0</v>
      </c>
      <c r="M179" s="30"/>
      <c r="N179" s="29">
        <f t="shared" ref="N179" si="508">M179/7.5345</f>
        <v>0</v>
      </c>
      <c r="O179" s="30"/>
      <c r="P179" s="29">
        <f t="shared" ref="P179" si="509">O179/7.5345</f>
        <v>0</v>
      </c>
      <c r="Q179" s="30"/>
      <c r="R179" s="29">
        <f t="shared" ref="R179" si="510">Q179/7.5345</f>
        <v>0</v>
      </c>
      <c r="S179" s="30"/>
      <c r="T179" s="29">
        <f t="shared" si="388"/>
        <v>0</v>
      </c>
      <c r="U179" s="29">
        <f>SUM(C179+G179+K179+M179+O179+Q179+S179)</f>
        <v>0</v>
      </c>
      <c r="V179" s="29">
        <f t="shared" ref="V179" si="511">U179/7.5345</f>
        <v>0</v>
      </c>
      <c r="W179" s="31"/>
      <c r="X179" s="29">
        <f t="shared" ref="X179" si="512">W179/7.5345</f>
        <v>0</v>
      </c>
      <c r="Y179" s="31"/>
      <c r="Z179" s="29">
        <f t="shared" ref="Z179" si="513">Y179/7.5345</f>
        <v>0</v>
      </c>
    </row>
    <row r="180" spans="1:26" x14ac:dyDescent="0.2">
      <c r="A180" s="6">
        <v>32234</v>
      </c>
      <c r="B180" s="6" t="s">
        <v>41</v>
      </c>
      <c r="C180" s="30"/>
      <c r="D180" s="29">
        <f t="shared" si="380"/>
        <v>0</v>
      </c>
      <c r="E180" s="30"/>
      <c r="F180" s="29">
        <f t="shared" ref="F180:H180" si="514">E180/7.5345</f>
        <v>0</v>
      </c>
      <c r="G180" s="30"/>
      <c r="H180" s="29">
        <f t="shared" si="514"/>
        <v>0</v>
      </c>
      <c r="I180" s="30">
        <v>500</v>
      </c>
      <c r="J180" s="29">
        <f t="shared" si="383"/>
        <v>66.361404207313029</v>
      </c>
      <c r="K180" s="30"/>
      <c r="L180" s="29">
        <f t="shared" ref="L180" si="515">K180/7.5345</f>
        <v>0</v>
      </c>
      <c r="M180" s="30"/>
      <c r="N180" s="29">
        <f t="shared" ref="N180" si="516">M180/7.5345</f>
        <v>0</v>
      </c>
      <c r="O180" s="30"/>
      <c r="P180" s="29">
        <f t="shared" ref="P180" si="517">O180/7.5345</f>
        <v>0</v>
      </c>
      <c r="Q180" s="30"/>
      <c r="R180" s="29">
        <f t="shared" ref="R180" si="518">Q180/7.5345</f>
        <v>0</v>
      </c>
      <c r="S180" s="30"/>
      <c r="T180" s="29">
        <f t="shared" si="388"/>
        <v>0</v>
      </c>
      <c r="U180" s="29">
        <f>SUM(C180:S180)</f>
        <v>566.36140420731306</v>
      </c>
      <c r="V180" s="29">
        <f t="shared" ref="V180" si="519">U180/7.5345</f>
        <v>75.169076144045789</v>
      </c>
      <c r="W180" s="31"/>
      <c r="X180" s="29">
        <f t="shared" ref="X180" si="520">W180/7.5345</f>
        <v>0</v>
      </c>
      <c r="Y180" s="31"/>
      <c r="Z180" s="29">
        <f t="shared" ref="Z180" si="521">Y180/7.5345</f>
        <v>0</v>
      </c>
    </row>
    <row r="181" spans="1:26" x14ac:dyDescent="0.2">
      <c r="A181" s="6">
        <v>32239</v>
      </c>
      <c r="B181" s="6" t="s">
        <v>42</v>
      </c>
      <c r="C181" s="30"/>
      <c r="D181" s="29">
        <f t="shared" si="380"/>
        <v>0</v>
      </c>
      <c r="E181" s="30"/>
      <c r="F181" s="29">
        <f t="shared" ref="F181:H181" si="522">E181/7.5345</f>
        <v>0</v>
      </c>
      <c r="G181" s="30"/>
      <c r="H181" s="29">
        <f t="shared" si="522"/>
        <v>0</v>
      </c>
      <c r="I181" s="30"/>
      <c r="J181" s="29">
        <f t="shared" si="383"/>
        <v>0</v>
      </c>
      <c r="K181" s="30"/>
      <c r="L181" s="29">
        <f t="shared" ref="L181" si="523">K181/7.5345</f>
        <v>0</v>
      </c>
      <c r="M181" s="30"/>
      <c r="N181" s="29">
        <f t="shared" ref="N181" si="524">M181/7.5345</f>
        <v>0</v>
      </c>
      <c r="O181" s="30"/>
      <c r="P181" s="29">
        <f t="shared" ref="P181" si="525">O181/7.5345</f>
        <v>0</v>
      </c>
      <c r="Q181" s="30"/>
      <c r="R181" s="29">
        <f t="shared" ref="R181" si="526">Q181/7.5345</f>
        <v>0</v>
      </c>
      <c r="S181" s="30"/>
      <c r="T181" s="29">
        <f t="shared" si="388"/>
        <v>0</v>
      </c>
      <c r="U181" s="29">
        <f>SUM(C181+G181+K181+M181+O181+Q181+S181)</f>
        <v>0</v>
      </c>
      <c r="V181" s="29">
        <f t="shared" ref="V181" si="527">U181/7.5345</f>
        <v>0</v>
      </c>
      <c r="W181" s="31"/>
      <c r="X181" s="29">
        <f t="shared" ref="X181" si="528">W181/7.5345</f>
        <v>0</v>
      </c>
      <c r="Y181" s="31"/>
      <c r="Z181" s="29">
        <f t="shared" ref="Z181" si="529">Y181/7.5345</f>
        <v>0</v>
      </c>
    </row>
    <row r="182" spans="1:26" x14ac:dyDescent="0.2">
      <c r="A182" s="6">
        <v>32244</v>
      </c>
      <c r="B182" s="6" t="s">
        <v>82</v>
      </c>
      <c r="C182" s="30"/>
      <c r="D182" s="29">
        <f t="shared" si="380"/>
        <v>0</v>
      </c>
      <c r="E182" s="30"/>
      <c r="F182" s="29">
        <f t="shared" ref="F182:H182" si="530">E182/7.5345</f>
        <v>0</v>
      </c>
      <c r="G182" s="30"/>
      <c r="H182" s="29">
        <f t="shared" si="530"/>
        <v>0</v>
      </c>
      <c r="I182" s="30">
        <v>1700</v>
      </c>
      <c r="J182" s="29">
        <f t="shared" si="383"/>
        <v>225.62877430486427</v>
      </c>
      <c r="K182" s="30"/>
      <c r="L182" s="29">
        <f t="shared" ref="L182" si="531">K182/7.5345</f>
        <v>0</v>
      </c>
      <c r="M182" s="30"/>
      <c r="N182" s="29">
        <f t="shared" ref="N182" si="532">M182/7.5345</f>
        <v>0</v>
      </c>
      <c r="O182" s="30"/>
      <c r="P182" s="29">
        <f t="shared" ref="P182" si="533">O182/7.5345</f>
        <v>0</v>
      </c>
      <c r="Q182" s="30"/>
      <c r="R182" s="29">
        <f t="shared" ref="R182" si="534">Q182/7.5345</f>
        <v>0</v>
      </c>
      <c r="S182" s="30"/>
      <c r="T182" s="29">
        <f t="shared" si="388"/>
        <v>0</v>
      </c>
      <c r="U182" s="29">
        <f>SUM(C182:S182)</f>
        <v>1925.6287743048642</v>
      </c>
      <c r="V182" s="29">
        <f t="shared" ref="V182" si="535">U182/7.5345</f>
        <v>255.57485888975569</v>
      </c>
      <c r="W182" s="31"/>
      <c r="X182" s="29">
        <f t="shared" ref="X182" si="536">W182/7.5345</f>
        <v>0</v>
      </c>
      <c r="Y182" s="31"/>
      <c r="Z182" s="29">
        <f t="shared" ref="Z182" si="537">Y182/7.5345</f>
        <v>0</v>
      </c>
    </row>
    <row r="183" spans="1:26" x14ac:dyDescent="0.2">
      <c r="A183" s="6">
        <v>32251</v>
      </c>
      <c r="B183" s="6" t="s">
        <v>43</v>
      </c>
      <c r="C183" s="30">
        <v>139500</v>
      </c>
      <c r="D183" s="29">
        <f t="shared" si="380"/>
        <v>18514.831773840335</v>
      </c>
      <c r="E183" s="30"/>
      <c r="F183" s="29">
        <f t="shared" ref="F183:H183" si="538">E183/7.5345</f>
        <v>0</v>
      </c>
      <c r="G183" s="30"/>
      <c r="H183" s="29">
        <f t="shared" si="538"/>
        <v>0</v>
      </c>
      <c r="I183" s="30">
        <v>1700</v>
      </c>
      <c r="J183" s="29">
        <f t="shared" si="383"/>
        <v>225.62877430486427</v>
      </c>
      <c r="K183" s="30"/>
      <c r="L183" s="29">
        <f t="shared" ref="L183" si="539">K183/7.5345</f>
        <v>0</v>
      </c>
      <c r="M183" s="30"/>
      <c r="N183" s="29">
        <f t="shared" ref="N183" si="540">M183/7.5345</f>
        <v>0</v>
      </c>
      <c r="O183" s="30"/>
      <c r="P183" s="29">
        <f t="shared" ref="P183" si="541">O183/7.5345</f>
        <v>0</v>
      </c>
      <c r="Q183" s="30"/>
      <c r="R183" s="29">
        <f t="shared" ref="R183" si="542">Q183/7.5345</f>
        <v>0</v>
      </c>
      <c r="S183" s="30"/>
      <c r="T183" s="29">
        <f t="shared" si="388"/>
        <v>0</v>
      </c>
      <c r="U183" s="29">
        <f>SUM(C183:S183)</f>
        <v>159940.4605481452</v>
      </c>
      <c r="V183" s="29">
        <f t="shared" ref="V183" si="543">U183/7.5345</f>
        <v>21227.747103078531</v>
      </c>
      <c r="W183" s="31"/>
      <c r="X183" s="29">
        <f t="shared" ref="X183" si="544">W183/7.5345</f>
        <v>0</v>
      </c>
      <c r="Y183" s="31"/>
      <c r="Z183" s="29">
        <f t="shared" ref="Z183" si="545">Y183/7.5345</f>
        <v>0</v>
      </c>
    </row>
    <row r="184" spans="1:26" x14ac:dyDescent="0.2">
      <c r="A184" s="6">
        <v>32252</v>
      </c>
      <c r="B184" s="6" t="s">
        <v>44</v>
      </c>
      <c r="C184" s="30"/>
      <c r="D184" s="29">
        <f t="shared" si="380"/>
        <v>0</v>
      </c>
      <c r="E184" s="30"/>
      <c r="F184" s="29">
        <f t="shared" ref="F184:H184" si="546">E184/7.5345</f>
        <v>0</v>
      </c>
      <c r="G184" s="30"/>
      <c r="H184" s="29">
        <f t="shared" si="546"/>
        <v>0</v>
      </c>
      <c r="I184" s="30"/>
      <c r="J184" s="29">
        <f t="shared" si="383"/>
        <v>0</v>
      </c>
      <c r="K184" s="30"/>
      <c r="L184" s="29">
        <f t="shared" ref="L184" si="547">K184/7.5345</f>
        <v>0</v>
      </c>
      <c r="M184" s="30"/>
      <c r="N184" s="29">
        <f t="shared" ref="N184" si="548">M184/7.5345</f>
        <v>0</v>
      </c>
      <c r="O184" s="30"/>
      <c r="P184" s="29">
        <f t="shared" ref="P184" si="549">O184/7.5345</f>
        <v>0</v>
      </c>
      <c r="Q184" s="30"/>
      <c r="R184" s="29">
        <f t="shared" ref="R184" si="550">Q184/7.5345</f>
        <v>0</v>
      </c>
      <c r="S184" s="30"/>
      <c r="T184" s="29">
        <f t="shared" si="388"/>
        <v>0</v>
      </c>
      <c r="U184" s="29">
        <f>SUM(C184+G184+K184+M184+O184+Q184+S184)</f>
        <v>0</v>
      </c>
      <c r="V184" s="29">
        <f t="shared" ref="V184" si="551">U184/7.5345</f>
        <v>0</v>
      </c>
      <c r="W184" s="31"/>
      <c r="X184" s="29">
        <f t="shared" ref="X184" si="552">W184/7.5345</f>
        <v>0</v>
      </c>
      <c r="Y184" s="31"/>
      <c r="Z184" s="29">
        <f t="shared" ref="Z184" si="553">Y184/7.5345</f>
        <v>0</v>
      </c>
    </row>
    <row r="185" spans="1:26" x14ac:dyDescent="0.2">
      <c r="A185" s="6">
        <v>32271</v>
      </c>
      <c r="B185" s="6" t="s">
        <v>83</v>
      </c>
      <c r="C185" s="30"/>
      <c r="D185" s="29">
        <f t="shared" si="380"/>
        <v>0</v>
      </c>
      <c r="E185" s="30"/>
      <c r="F185" s="29">
        <f t="shared" ref="F185:H185" si="554">E185/7.5345</f>
        <v>0</v>
      </c>
      <c r="G185" s="30"/>
      <c r="H185" s="29">
        <f t="shared" si="554"/>
        <v>0</v>
      </c>
      <c r="I185" s="30">
        <v>2000</v>
      </c>
      <c r="J185" s="29">
        <f t="shared" si="383"/>
        <v>265.44561682925212</v>
      </c>
      <c r="K185" s="30"/>
      <c r="L185" s="29">
        <f t="shared" ref="L185" si="555">K185/7.5345</f>
        <v>0</v>
      </c>
      <c r="M185" s="30"/>
      <c r="N185" s="29">
        <f t="shared" ref="N185" si="556">M185/7.5345</f>
        <v>0</v>
      </c>
      <c r="O185" s="30"/>
      <c r="P185" s="29">
        <f t="shared" ref="P185" si="557">O185/7.5345</f>
        <v>0</v>
      </c>
      <c r="Q185" s="30"/>
      <c r="R185" s="29">
        <f t="shared" ref="R185" si="558">Q185/7.5345</f>
        <v>0</v>
      </c>
      <c r="S185" s="30"/>
      <c r="T185" s="29">
        <f t="shared" si="388"/>
        <v>0</v>
      </c>
      <c r="U185" s="29">
        <f>SUM(C185:S185)</f>
        <v>2265.4456168292522</v>
      </c>
      <c r="V185" s="29">
        <f t="shared" ref="V185" si="559">U185/7.5345</f>
        <v>300.67630457618316</v>
      </c>
      <c r="W185" s="31"/>
      <c r="X185" s="29">
        <f t="shared" ref="X185" si="560">W185/7.5345</f>
        <v>0</v>
      </c>
      <c r="Y185" s="31"/>
      <c r="Z185" s="29">
        <f t="shared" ref="Z185" si="561">Y185/7.5345</f>
        <v>0</v>
      </c>
    </row>
    <row r="186" spans="1:26" x14ac:dyDescent="0.2">
      <c r="A186" s="6">
        <v>32311</v>
      </c>
      <c r="B186" s="6" t="s">
        <v>84</v>
      </c>
      <c r="C186" s="30"/>
      <c r="D186" s="29">
        <f t="shared" si="380"/>
        <v>0</v>
      </c>
      <c r="E186" s="30"/>
      <c r="F186" s="29">
        <f t="shared" ref="F186:H186" si="562">E186/7.5345</f>
        <v>0</v>
      </c>
      <c r="G186" s="30"/>
      <c r="H186" s="29">
        <f t="shared" si="562"/>
        <v>0</v>
      </c>
      <c r="I186" s="30"/>
      <c r="J186" s="29">
        <f t="shared" si="383"/>
        <v>0</v>
      </c>
      <c r="K186" s="30"/>
      <c r="L186" s="29">
        <f t="shared" ref="L186" si="563">K186/7.5345</f>
        <v>0</v>
      </c>
      <c r="M186" s="30"/>
      <c r="N186" s="29">
        <f t="shared" ref="N186" si="564">M186/7.5345</f>
        <v>0</v>
      </c>
      <c r="O186" s="30"/>
      <c r="P186" s="29">
        <f t="shared" ref="P186" si="565">O186/7.5345</f>
        <v>0</v>
      </c>
      <c r="Q186" s="30"/>
      <c r="R186" s="29">
        <f t="shared" ref="R186" si="566">Q186/7.5345</f>
        <v>0</v>
      </c>
      <c r="S186" s="30"/>
      <c r="T186" s="29">
        <f t="shared" si="388"/>
        <v>0</v>
      </c>
      <c r="U186" s="29">
        <f>SUM(C186+G186+K186+M186+O186+Q186+S186)</f>
        <v>0</v>
      </c>
      <c r="V186" s="29">
        <f t="shared" ref="V186" si="567">U186/7.5345</f>
        <v>0</v>
      </c>
      <c r="W186" s="31"/>
      <c r="X186" s="29">
        <f t="shared" ref="X186" si="568">W186/7.5345</f>
        <v>0</v>
      </c>
      <c r="Y186" s="31"/>
      <c r="Z186" s="29">
        <f t="shared" ref="Z186" si="569">Y186/7.5345</f>
        <v>0</v>
      </c>
    </row>
    <row r="187" spans="1:26" x14ac:dyDescent="0.2">
      <c r="A187" s="6">
        <v>32313</v>
      </c>
      <c r="B187" s="6" t="s">
        <v>45</v>
      </c>
      <c r="C187" s="30"/>
      <c r="D187" s="29">
        <f t="shared" si="380"/>
        <v>0</v>
      </c>
      <c r="E187" s="30"/>
      <c r="F187" s="29">
        <f t="shared" ref="F187:H187" si="570">E187/7.5345</f>
        <v>0</v>
      </c>
      <c r="G187" s="30"/>
      <c r="H187" s="29">
        <f t="shared" si="570"/>
        <v>0</v>
      </c>
      <c r="I187" s="30"/>
      <c r="J187" s="29">
        <f t="shared" si="383"/>
        <v>0</v>
      </c>
      <c r="K187" s="30"/>
      <c r="L187" s="29">
        <f t="shared" ref="L187" si="571">K187/7.5345</f>
        <v>0</v>
      </c>
      <c r="M187" s="30"/>
      <c r="N187" s="29">
        <f t="shared" ref="N187" si="572">M187/7.5345</f>
        <v>0</v>
      </c>
      <c r="O187" s="30"/>
      <c r="P187" s="29">
        <f t="shared" ref="P187" si="573">O187/7.5345</f>
        <v>0</v>
      </c>
      <c r="Q187" s="30"/>
      <c r="R187" s="29">
        <f t="shared" ref="R187" si="574">Q187/7.5345</f>
        <v>0</v>
      </c>
      <c r="S187" s="30"/>
      <c r="T187" s="29">
        <f t="shared" si="388"/>
        <v>0</v>
      </c>
      <c r="U187" s="29">
        <f>SUM(C187+G187+K187+M187+O187+Q187+S187)</f>
        <v>0</v>
      </c>
      <c r="V187" s="29">
        <f t="shared" ref="V187" si="575">U187/7.5345</f>
        <v>0</v>
      </c>
      <c r="W187" s="31"/>
      <c r="X187" s="29">
        <f t="shared" ref="X187" si="576">W187/7.5345</f>
        <v>0</v>
      </c>
      <c r="Y187" s="31"/>
      <c r="Z187" s="29">
        <f t="shared" ref="Z187" si="577">Y187/7.5345</f>
        <v>0</v>
      </c>
    </row>
    <row r="188" spans="1:26" x14ac:dyDescent="0.2">
      <c r="A188" s="6">
        <v>32319</v>
      </c>
      <c r="B188" s="6" t="s">
        <v>46</v>
      </c>
      <c r="C188" s="30"/>
      <c r="D188" s="29">
        <f t="shared" si="380"/>
        <v>0</v>
      </c>
      <c r="E188" s="30"/>
      <c r="F188" s="29">
        <f t="shared" ref="F188:H188" si="578">E188/7.5345</f>
        <v>0</v>
      </c>
      <c r="G188" s="30"/>
      <c r="H188" s="29">
        <f t="shared" si="578"/>
        <v>0</v>
      </c>
      <c r="I188" s="30"/>
      <c r="J188" s="29">
        <f t="shared" si="383"/>
        <v>0</v>
      </c>
      <c r="K188" s="30"/>
      <c r="L188" s="29">
        <f t="shared" ref="L188" si="579">K188/7.5345</f>
        <v>0</v>
      </c>
      <c r="M188" s="30"/>
      <c r="N188" s="29">
        <f t="shared" ref="N188" si="580">M188/7.5345</f>
        <v>0</v>
      </c>
      <c r="O188" s="30"/>
      <c r="P188" s="29">
        <f t="shared" ref="P188" si="581">O188/7.5345</f>
        <v>0</v>
      </c>
      <c r="Q188" s="30"/>
      <c r="R188" s="29">
        <f t="shared" ref="R188" si="582">Q188/7.5345</f>
        <v>0</v>
      </c>
      <c r="S188" s="30"/>
      <c r="T188" s="29">
        <f t="shared" si="388"/>
        <v>0</v>
      </c>
      <c r="U188" s="29">
        <f>SUM(C188+G188+K188+M188+O188+Q188+S188)</f>
        <v>0</v>
      </c>
      <c r="V188" s="29">
        <f t="shared" ref="V188" si="583">U188/7.5345</f>
        <v>0</v>
      </c>
      <c r="W188" s="31"/>
      <c r="X188" s="29">
        <f t="shared" ref="X188" si="584">W188/7.5345</f>
        <v>0</v>
      </c>
      <c r="Y188" s="31"/>
      <c r="Z188" s="29">
        <f t="shared" ref="Z188" si="585">Y188/7.5345</f>
        <v>0</v>
      </c>
    </row>
    <row r="189" spans="1:26" x14ac:dyDescent="0.2">
      <c r="A189" s="6">
        <v>32329</v>
      </c>
      <c r="B189" s="6" t="s">
        <v>47</v>
      </c>
      <c r="C189" s="30"/>
      <c r="D189" s="29">
        <f t="shared" si="380"/>
        <v>0</v>
      </c>
      <c r="E189" s="30"/>
      <c r="F189" s="29">
        <f t="shared" ref="F189:H189" si="586">E189/7.5345</f>
        <v>0</v>
      </c>
      <c r="G189" s="30"/>
      <c r="H189" s="29">
        <f t="shared" si="586"/>
        <v>0</v>
      </c>
      <c r="I189" s="30">
        <v>3000</v>
      </c>
      <c r="J189" s="29">
        <f t="shared" si="383"/>
        <v>398.16842524387812</v>
      </c>
      <c r="K189" s="30"/>
      <c r="L189" s="29">
        <f t="shared" ref="L189" si="587">K189/7.5345</f>
        <v>0</v>
      </c>
      <c r="M189" s="30"/>
      <c r="N189" s="29">
        <f t="shared" ref="N189" si="588">M189/7.5345</f>
        <v>0</v>
      </c>
      <c r="O189" s="30"/>
      <c r="P189" s="29">
        <f t="shared" ref="P189" si="589">O189/7.5345</f>
        <v>0</v>
      </c>
      <c r="Q189" s="30"/>
      <c r="R189" s="29">
        <f t="shared" ref="R189" si="590">Q189/7.5345</f>
        <v>0</v>
      </c>
      <c r="S189" s="30"/>
      <c r="T189" s="29">
        <f t="shared" si="388"/>
        <v>0</v>
      </c>
      <c r="U189" s="29">
        <f>SUM(C189:S189)</f>
        <v>3398.1684252438781</v>
      </c>
      <c r="V189" s="29">
        <f t="shared" ref="V189" si="591">U189/7.5345</f>
        <v>451.01445686427473</v>
      </c>
      <c r="W189" s="31"/>
      <c r="X189" s="29">
        <f t="shared" ref="X189" si="592">W189/7.5345</f>
        <v>0</v>
      </c>
      <c r="Y189" s="31"/>
      <c r="Z189" s="29">
        <f t="shared" ref="Z189" si="593">Y189/7.5345</f>
        <v>0</v>
      </c>
    </row>
    <row r="190" spans="1:26" x14ac:dyDescent="0.2">
      <c r="A190" s="6">
        <v>32339</v>
      </c>
      <c r="B190" s="6" t="s">
        <v>48</v>
      </c>
      <c r="C190" s="30"/>
      <c r="D190" s="29">
        <f t="shared" si="380"/>
        <v>0</v>
      </c>
      <c r="E190" s="30"/>
      <c r="F190" s="29">
        <f t="shared" ref="F190:H190" si="594">E190/7.5345</f>
        <v>0</v>
      </c>
      <c r="G190" s="30"/>
      <c r="H190" s="29">
        <f t="shared" si="594"/>
        <v>0</v>
      </c>
      <c r="I190" s="30"/>
      <c r="J190" s="29">
        <f t="shared" si="383"/>
        <v>0</v>
      </c>
      <c r="K190" s="30"/>
      <c r="L190" s="29">
        <f t="shared" ref="L190" si="595">K190/7.5345</f>
        <v>0</v>
      </c>
      <c r="M190" s="30"/>
      <c r="N190" s="29">
        <f t="shared" ref="N190" si="596">M190/7.5345</f>
        <v>0</v>
      </c>
      <c r="O190" s="30"/>
      <c r="P190" s="29">
        <f t="shared" ref="P190" si="597">O190/7.5345</f>
        <v>0</v>
      </c>
      <c r="Q190" s="30"/>
      <c r="R190" s="29">
        <f t="shared" ref="R190" si="598">Q190/7.5345</f>
        <v>0</v>
      </c>
      <c r="S190" s="30"/>
      <c r="T190" s="29">
        <f t="shared" si="388"/>
        <v>0</v>
      </c>
      <c r="U190" s="29">
        <f>SUM(C190+G190+K190+M190+O190+Q190+S190)</f>
        <v>0</v>
      </c>
      <c r="V190" s="29">
        <f t="shared" ref="V190" si="599">U190/7.5345</f>
        <v>0</v>
      </c>
      <c r="W190" s="31"/>
      <c r="X190" s="29">
        <f t="shared" ref="X190" si="600">W190/7.5345</f>
        <v>0</v>
      </c>
      <c r="Y190" s="31"/>
      <c r="Z190" s="29">
        <f t="shared" ref="Z190" si="601">Y190/7.5345</f>
        <v>0</v>
      </c>
    </row>
    <row r="191" spans="1:26" x14ac:dyDescent="0.2">
      <c r="A191" s="6">
        <v>32349</v>
      </c>
      <c r="B191" s="6" t="s">
        <v>49</v>
      </c>
      <c r="C191" s="30"/>
      <c r="D191" s="29">
        <f t="shared" si="380"/>
        <v>0</v>
      </c>
      <c r="E191" s="30"/>
      <c r="F191" s="29">
        <f t="shared" ref="F191:H191" si="602">E191/7.5345</f>
        <v>0</v>
      </c>
      <c r="G191" s="30"/>
      <c r="H191" s="29">
        <f t="shared" si="602"/>
        <v>0</v>
      </c>
      <c r="I191" s="30"/>
      <c r="J191" s="29">
        <f t="shared" si="383"/>
        <v>0</v>
      </c>
      <c r="K191" s="30"/>
      <c r="L191" s="29">
        <f t="shared" ref="L191" si="603">K191/7.5345</f>
        <v>0</v>
      </c>
      <c r="M191" s="30"/>
      <c r="N191" s="29">
        <f t="shared" ref="N191" si="604">M191/7.5345</f>
        <v>0</v>
      </c>
      <c r="O191" s="30"/>
      <c r="P191" s="29">
        <f t="shared" ref="P191" si="605">O191/7.5345</f>
        <v>0</v>
      </c>
      <c r="Q191" s="30"/>
      <c r="R191" s="29">
        <f t="shared" ref="R191" si="606">Q191/7.5345</f>
        <v>0</v>
      </c>
      <c r="S191" s="30"/>
      <c r="T191" s="29">
        <f t="shared" si="388"/>
        <v>0</v>
      </c>
      <c r="U191" s="29">
        <f>SUM(C191+G191+K191+M191+O191+Q191+S191)</f>
        <v>0</v>
      </c>
      <c r="V191" s="29">
        <f t="shared" ref="V191" si="607">U191/7.5345</f>
        <v>0</v>
      </c>
      <c r="W191" s="31"/>
      <c r="X191" s="29">
        <f t="shared" ref="X191" si="608">W191/7.5345</f>
        <v>0</v>
      </c>
      <c r="Y191" s="31"/>
      <c r="Z191" s="29">
        <f t="shared" ref="Z191" si="609">Y191/7.5345</f>
        <v>0</v>
      </c>
    </row>
    <row r="192" spans="1:26" x14ac:dyDescent="0.2">
      <c r="A192" s="6">
        <v>32359</v>
      </c>
      <c r="B192" s="6" t="s">
        <v>50</v>
      </c>
      <c r="C192" s="30"/>
      <c r="D192" s="29">
        <f t="shared" si="380"/>
        <v>0</v>
      </c>
      <c r="E192" s="30"/>
      <c r="F192" s="29">
        <f t="shared" ref="F192:H192" si="610">E192/7.5345</f>
        <v>0</v>
      </c>
      <c r="G192" s="30"/>
      <c r="H192" s="29">
        <f t="shared" si="610"/>
        <v>0</v>
      </c>
      <c r="I192" s="30"/>
      <c r="J192" s="29">
        <f t="shared" si="383"/>
        <v>0</v>
      </c>
      <c r="K192" s="30"/>
      <c r="L192" s="29">
        <f t="shared" ref="L192" si="611">K192/7.5345</f>
        <v>0</v>
      </c>
      <c r="M192" s="30"/>
      <c r="N192" s="29">
        <f t="shared" ref="N192" si="612">M192/7.5345</f>
        <v>0</v>
      </c>
      <c r="O192" s="30"/>
      <c r="P192" s="29">
        <f t="shared" ref="P192" si="613">O192/7.5345</f>
        <v>0</v>
      </c>
      <c r="Q192" s="30"/>
      <c r="R192" s="29">
        <f t="shared" ref="R192" si="614">Q192/7.5345</f>
        <v>0</v>
      </c>
      <c r="S192" s="30"/>
      <c r="T192" s="29">
        <f t="shared" si="388"/>
        <v>0</v>
      </c>
      <c r="U192" s="29">
        <f>SUM(C192+G192+K192+M192+O192+Q192+S192)</f>
        <v>0</v>
      </c>
      <c r="V192" s="29">
        <f t="shared" ref="V192" si="615">U192/7.5345</f>
        <v>0</v>
      </c>
      <c r="W192" s="31"/>
      <c r="X192" s="29">
        <f t="shared" ref="X192" si="616">W192/7.5345</f>
        <v>0</v>
      </c>
      <c r="Y192" s="31"/>
      <c r="Z192" s="29">
        <f t="shared" ref="Z192" si="617">Y192/7.5345</f>
        <v>0</v>
      </c>
    </row>
    <row r="193" spans="1:26" x14ac:dyDescent="0.2">
      <c r="A193" s="6">
        <v>32361</v>
      </c>
      <c r="B193" s="6" t="s">
        <v>51</v>
      </c>
      <c r="C193" s="30"/>
      <c r="D193" s="29">
        <f t="shared" si="380"/>
        <v>0</v>
      </c>
      <c r="E193" s="30"/>
      <c r="F193" s="29">
        <f t="shared" ref="F193:H193" si="618">E193/7.5345</f>
        <v>0</v>
      </c>
      <c r="G193" s="30"/>
      <c r="H193" s="29">
        <f t="shared" si="618"/>
        <v>0</v>
      </c>
      <c r="I193" s="30"/>
      <c r="J193" s="29">
        <f t="shared" si="383"/>
        <v>0</v>
      </c>
      <c r="K193" s="30"/>
      <c r="L193" s="29">
        <f t="shared" ref="L193" si="619">K193/7.5345</f>
        <v>0</v>
      </c>
      <c r="M193" s="30"/>
      <c r="N193" s="29">
        <f t="shared" ref="N193" si="620">M193/7.5345</f>
        <v>0</v>
      </c>
      <c r="O193" s="30"/>
      <c r="P193" s="29">
        <f t="shared" ref="P193" si="621">O193/7.5345</f>
        <v>0</v>
      </c>
      <c r="Q193" s="30"/>
      <c r="R193" s="29">
        <f t="shared" ref="R193" si="622">Q193/7.5345</f>
        <v>0</v>
      </c>
      <c r="S193" s="30"/>
      <c r="T193" s="29">
        <f t="shared" si="388"/>
        <v>0</v>
      </c>
      <c r="U193" s="29">
        <f>SUM(C193:S193)</f>
        <v>0</v>
      </c>
      <c r="V193" s="29">
        <f t="shared" ref="V193" si="623">U193/7.5345</f>
        <v>0</v>
      </c>
      <c r="W193" s="31"/>
      <c r="X193" s="29">
        <f t="shared" ref="X193" si="624">W193/7.5345</f>
        <v>0</v>
      </c>
      <c r="Y193" s="31"/>
      <c r="Z193" s="29">
        <f t="shared" ref="Z193" si="625">Y193/7.5345</f>
        <v>0</v>
      </c>
    </row>
    <row r="194" spans="1:26" x14ac:dyDescent="0.2">
      <c r="A194" s="6">
        <v>32369</v>
      </c>
      <c r="B194" s="6" t="s">
        <v>52</v>
      </c>
      <c r="C194" s="30"/>
      <c r="D194" s="29">
        <f t="shared" si="380"/>
        <v>0</v>
      </c>
      <c r="E194" s="30"/>
      <c r="F194" s="29">
        <f t="shared" ref="F194:H194" si="626">E194/7.5345</f>
        <v>0</v>
      </c>
      <c r="G194" s="30"/>
      <c r="H194" s="29">
        <f t="shared" si="626"/>
        <v>0</v>
      </c>
      <c r="I194" s="30"/>
      <c r="J194" s="29">
        <f t="shared" si="383"/>
        <v>0</v>
      </c>
      <c r="K194" s="30"/>
      <c r="L194" s="29">
        <f t="shared" ref="L194" si="627">K194/7.5345</f>
        <v>0</v>
      </c>
      <c r="M194" s="30"/>
      <c r="N194" s="29">
        <f t="shared" ref="N194" si="628">M194/7.5345</f>
        <v>0</v>
      </c>
      <c r="O194" s="30"/>
      <c r="P194" s="29">
        <f t="shared" ref="P194" si="629">O194/7.5345</f>
        <v>0</v>
      </c>
      <c r="Q194" s="30"/>
      <c r="R194" s="29">
        <f t="shared" ref="R194" si="630">Q194/7.5345</f>
        <v>0</v>
      </c>
      <c r="S194" s="30"/>
      <c r="T194" s="29">
        <f t="shared" si="388"/>
        <v>0</v>
      </c>
      <c r="U194" s="29">
        <f>SUM(C194+G194+K194+M194+O194+Q194+S194)</f>
        <v>0</v>
      </c>
      <c r="V194" s="29">
        <f t="shared" ref="V194" si="631">U194/7.5345</f>
        <v>0</v>
      </c>
      <c r="W194" s="31"/>
      <c r="X194" s="29">
        <f t="shared" ref="X194" si="632">W194/7.5345</f>
        <v>0</v>
      </c>
      <c r="Y194" s="31"/>
      <c r="Z194" s="29">
        <f t="shared" ref="Z194" si="633">Y194/7.5345</f>
        <v>0</v>
      </c>
    </row>
    <row r="195" spans="1:26" x14ac:dyDescent="0.2">
      <c r="A195" s="6">
        <v>32371</v>
      </c>
      <c r="B195" s="6" t="s">
        <v>53</v>
      </c>
      <c r="C195" s="30"/>
      <c r="D195" s="29">
        <f t="shared" si="380"/>
        <v>0</v>
      </c>
      <c r="E195" s="30"/>
      <c r="F195" s="29">
        <f t="shared" ref="F195:H195" si="634">E195/7.5345</f>
        <v>0</v>
      </c>
      <c r="G195" s="30"/>
      <c r="H195" s="29">
        <f t="shared" si="634"/>
        <v>0</v>
      </c>
      <c r="I195" s="30"/>
      <c r="J195" s="29">
        <f t="shared" si="383"/>
        <v>0</v>
      </c>
      <c r="K195" s="30"/>
      <c r="L195" s="29">
        <f t="shared" ref="L195" si="635">K195/7.5345</f>
        <v>0</v>
      </c>
      <c r="M195" s="30"/>
      <c r="N195" s="29">
        <f t="shared" ref="N195" si="636">M195/7.5345</f>
        <v>0</v>
      </c>
      <c r="O195" s="30"/>
      <c r="P195" s="29">
        <f t="shared" ref="P195" si="637">O195/7.5345</f>
        <v>0</v>
      </c>
      <c r="Q195" s="30"/>
      <c r="R195" s="29">
        <f t="shared" ref="R195" si="638">Q195/7.5345</f>
        <v>0</v>
      </c>
      <c r="S195" s="30"/>
      <c r="T195" s="29">
        <f t="shared" si="388"/>
        <v>0</v>
      </c>
      <c r="U195" s="29">
        <f>SUM(C195+G195+K195+M195+O195+Q195+S195)</f>
        <v>0</v>
      </c>
      <c r="V195" s="29">
        <f t="shared" ref="V195" si="639">U195/7.5345</f>
        <v>0</v>
      </c>
      <c r="W195" s="31"/>
      <c r="X195" s="29">
        <f t="shared" ref="X195" si="640">W195/7.5345</f>
        <v>0</v>
      </c>
      <c r="Y195" s="31"/>
      <c r="Z195" s="29">
        <f t="shared" ref="Z195" si="641">Y195/7.5345</f>
        <v>0</v>
      </c>
    </row>
    <row r="196" spans="1:26" x14ac:dyDescent="0.2">
      <c r="A196" s="6">
        <v>32372</v>
      </c>
      <c r="B196" s="6" t="s">
        <v>54</v>
      </c>
      <c r="C196" s="30"/>
      <c r="D196" s="29">
        <f t="shared" si="380"/>
        <v>0</v>
      </c>
      <c r="E196" s="30"/>
      <c r="F196" s="29">
        <f t="shared" ref="F196:H196" si="642">E196/7.5345</f>
        <v>0</v>
      </c>
      <c r="G196" s="30"/>
      <c r="H196" s="29">
        <f t="shared" si="642"/>
        <v>0</v>
      </c>
      <c r="I196" s="30">
        <v>9400</v>
      </c>
      <c r="J196" s="29">
        <f t="shared" ref="J196:J227" si="643">I196/7.5345</f>
        <v>1247.5943990974849</v>
      </c>
      <c r="K196" s="30"/>
      <c r="L196" s="29">
        <f t="shared" ref="L196" si="644">K196/7.5345</f>
        <v>0</v>
      </c>
      <c r="M196" s="30"/>
      <c r="N196" s="29">
        <f t="shared" ref="N196" si="645">M196/7.5345</f>
        <v>0</v>
      </c>
      <c r="O196" s="30"/>
      <c r="P196" s="29">
        <f t="shared" ref="P196" si="646">O196/7.5345</f>
        <v>0</v>
      </c>
      <c r="Q196" s="30"/>
      <c r="R196" s="29">
        <f t="shared" ref="R196" si="647">Q196/7.5345</f>
        <v>0</v>
      </c>
      <c r="S196" s="30"/>
      <c r="T196" s="29">
        <f t="shared" ref="T196:T227" si="648">S196/7.5345</f>
        <v>0</v>
      </c>
      <c r="U196" s="29">
        <f>SUM(C196,E196,G196,I196,K196,M196,O196)</f>
        <v>9400</v>
      </c>
      <c r="V196" s="29">
        <f t="shared" ref="V196" si="649">U196/7.5345</f>
        <v>1247.5943990974849</v>
      </c>
      <c r="W196" s="31"/>
      <c r="X196" s="29">
        <f t="shared" ref="X196" si="650">W196/7.5345</f>
        <v>0</v>
      </c>
      <c r="Y196" s="31"/>
      <c r="Z196" s="29">
        <f t="shared" ref="Z196" si="651">Y196/7.5345</f>
        <v>0</v>
      </c>
    </row>
    <row r="197" spans="1:26" x14ac:dyDescent="0.2">
      <c r="A197" s="6">
        <v>32379</v>
      </c>
      <c r="B197" s="6" t="s">
        <v>55</v>
      </c>
      <c r="C197" s="30"/>
      <c r="D197" s="29">
        <f t="shared" si="380"/>
        <v>0</v>
      </c>
      <c r="E197" s="30"/>
      <c r="F197" s="29">
        <f t="shared" ref="F197:H197" si="652">E197/7.5345</f>
        <v>0</v>
      </c>
      <c r="G197" s="30"/>
      <c r="H197" s="29">
        <f t="shared" si="652"/>
        <v>0</v>
      </c>
      <c r="I197" s="30"/>
      <c r="J197" s="29">
        <f t="shared" si="643"/>
        <v>0</v>
      </c>
      <c r="K197" s="30"/>
      <c r="L197" s="29">
        <f t="shared" ref="L197" si="653">K197/7.5345</f>
        <v>0</v>
      </c>
      <c r="M197" s="30"/>
      <c r="N197" s="29">
        <f t="shared" ref="N197" si="654">M197/7.5345</f>
        <v>0</v>
      </c>
      <c r="O197" s="30"/>
      <c r="P197" s="29">
        <f t="shared" ref="P197" si="655">O197/7.5345</f>
        <v>0</v>
      </c>
      <c r="Q197" s="30"/>
      <c r="R197" s="29">
        <f t="shared" ref="R197" si="656">Q197/7.5345</f>
        <v>0</v>
      </c>
      <c r="S197" s="30"/>
      <c r="T197" s="29">
        <f t="shared" si="648"/>
        <v>0</v>
      </c>
      <c r="U197" s="29">
        <f>SUM(C197+G197+K197+M197+O197+Q197+S197)</f>
        <v>0</v>
      </c>
      <c r="V197" s="29">
        <f t="shared" ref="V197" si="657">U197/7.5345</f>
        <v>0</v>
      </c>
      <c r="W197" s="31"/>
      <c r="X197" s="29">
        <f t="shared" ref="X197" si="658">W197/7.5345</f>
        <v>0</v>
      </c>
      <c r="Y197" s="31"/>
      <c r="Z197" s="29">
        <f t="shared" ref="Z197" si="659">Y197/7.5345</f>
        <v>0</v>
      </c>
    </row>
    <row r="198" spans="1:26" x14ac:dyDescent="0.2">
      <c r="A198" s="6">
        <v>32389</v>
      </c>
      <c r="B198" s="6" t="s">
        <v>56</v>
      </c>
      <c r="C198" s="30"/>
      <c r="D198" s="29">
        <f t="shared" si="380"/>
        <v>0</v>
      </c>
      <c r="E198" s="30"/>
      <c r="F198" s="29">
        <f t="shared" ref="F198:H198" si="660">E198/7.5345</f>
        <v>0</v>
      </c>
      <c r="G198" s="30"/>
      <c r="H198" s="29">
        <f t="shared" si="660"/>
        <v>0</v>
      </c>
      <c r="I198" s="30">
        <v>8000</v>
      </c>
      <c r="J198" s="29">
        <f t="shared" si="643"/>
        <v>1061.7824673170085</v>
      </c>
      <c r="K198" s="30"/>
      <c r="L198" s="29">
        <f t="shared" ref="L198" si="661">K198/7.5345</f>
        <v>0</v>
      </c>
      <c r="M198" s="30"/>
      <c r="N198" s="29">
        <f t="shared" ref="N198" si="662">M198/7.5345</f>
        <v>0</v>
      </c>
      <c r="O198" s="30"/>
      <c r="P198" s="29">
        <f t="shared" ref="P198" si="663">O198/7.5345</f>
        <v>0</v>
      </c>
      <c r="Q198" s="30"/>
      <c r="R198" s="29">
        <f t="shared" ref="R198" si="664">Q198/7.5345</f>
        <v>0</v>
      </c>
      <c r="S198" s="30"/>
      <c r="T198" s="29">
        <f t="shared" si="648"/>
        <v>0</v>
      </c>
      <c r="U198" s="29">
        <f>SUM(C198:S198)</f>
        <v>9061.7824673170089</v>
      </c>
      <c r="V198" s="29">
        <f t="shared" ref="V198" si="665">U198/7.5345</f>
        <v>1202.7052183047326</v>
      </c>
      <c r="W198" s="31"/>
      <c r="X198" s="29">
        <f t="shared" ref="X198" si="666">W198/7.5345</f>
        <v>0</v>
      </c>
      <c r="Y198" s="31"/>
      <c r="Z198" s="29">
        <f t="shared" ref="Z198" si="667">Y198/7.5345</f>
        <v>0</v>
      </c>
    </row>
    <row r="199" spans="1:26" x14ac:dyDescent="0.2">
      <c r="A199" s="6">
        <v>32391</v>
      </c>
      <c r="B199" s="6" t="s">
        <v>57</v>
      </c>
      <c r="C199" s="30"/>
      <c r="D199" s="29">
        <f t="shared" si="380"/>
        <v>0</v>
      </c>
      <c r="E199" s="30"/>
      <c r="F199" s="29">
        <f t="shared" ref="F199:H199" si="668">E199/7.5345</f>
        <v>0</v>
      </c>
      <c r="G199" s="30"/>
      <c r="H199" s="29">
        <f t="shared" si="668"/>
        <v>0</v>
      </c>
      <c r="I199" s="30">
        <v>500</v>
      </c>
      <c r="J199" s="29">
        <f t="shared" si="643"/>
        <v>66.361404207313029</v>
      </c>
      <c r="K199" s="30"/>
      <c r="L199" s="29">
        <f t="shared" ref="L199" si="669">K199/7.5345</f>
        <v>0</v>
      </c>
      <c r="M199" s="30"/>
      <c r="N199" s="29">
        <f t="shared" ref="N199" si="670">M199/7.5345</f>
        <v>0</v>
      </c>
      <c r="O199" s="30"/>
      <c r="P199" s="29">
        <f t="shared" ref="P199" si="671">O199/7.5345</f>
        <v>0</v>
      </c>
      <c r="Q199" s="30"/>
      <c r="R199" s="29">
        <f t="shared" ref="R199" si="672">Q199/7.5345</f>
        <v>0</v>
      </c>
      <c r="S199" s="30"/>
      <c r="T199" s="29">
        <f t="shared" si="648"/>
        <v>0</v>
      </c>
      <c r="U199" s="29">
        <f>SUM(C199,E199,G199,I199,K199,M199,O199)</f>
        <v>500</v>
      </c>
      <c r="V199" s="29">
        <f t="shared" ref="V199" si="673">U199/7.5345</f>
        <v>66.361404207313029</v>
      </c>
      <c r="W199" s="31"/>
      <c r="X199" s="29">
        <f t="shared" ref="X199" si="674">W199/7.5345</f>
        <v>0</v>
      </c>
      <c r="Y199" s="31"/>
      <c r="Z199" s="29">
        <f t="shared" ref="Z199" si="675">Y199/7.5345</f>
        <v>0</v>
      </c>
    </row>
    <row r="200" spans="1:26" x14ac:dyDescent="0.2">
      <c r="A200" s="6">
        <v>32399</v>
      </c>
      <c r="B200" s="6" t="s">
        <v>58</v>
      </c>
      <c r="C200" s="30"/>
      <c r="D200" s="29">
        <f t="shared" si="380"/>
        <v>0</v>
      </c>
      <c r="E200" s="30"/>
      <c r="F200" s="29">
        <f t="shared" ref="F200:H200" si="676">E200/7.5345</f>
        <v>0</v>
      </c>
      <c r="G200" s="30"/>
      <c r="H200" s="29">
        <f t="shared" si="676"/>
        <v>0</v>
      </c>
      <c r="I200" s="30">
        <v>3000</v>
      </c>
      <c r="J200" s="29">
        <f t="shared" si="643"/>
        <v>398.16842524387812</v>
      </c>
      <c r="K200" s="30"/>
      <c r="L200" s="29">
        <f t="shared" ref="L200" si="677">K200/7.5345</f>
        <v>0</v>
      </c>
      <c r="M200" s="30"/>
      <c r="N200" s="29">
        <f t="shared" ref="N200" si="678">M200/7.5345</f>
        <v>0</v>
      </c>
      <c r="O200" s="30"/>
      <c r="P200" s="29">
        <f t="shared" ref="P200" si="679">O200/7.5345</f>
        <v>0</v>
      </c>
      <c r="Q200" s="30"/>
      <c r="R200" s="29">
        <f t="shared" ref="R200" si="680">Q200/7.5345</f>
        <v>0</v>
      </c>
      <c r="S200" s="30"/>
      <c r="T200" s="29">
        <f t="shared" si="648"/>
        <v>0</v>
      </c>
      <c r="U200" s="29">
        <f>SUM(C200,E200,G200,I200,K200,M200,O200)</f>
        <v>3000</v>
      </c>
      <c r="V200" s="29">
        <f t="shared" ref="V200" si="681">U200/7.5345</f>
        <v>398.16842524387812</v>
      </c>
      <c r="W200" s="31"/>
      <c r="X200" s="29">
        <f t="shared" ref="X200" si="682">W200/7.5345</f>
        <v>0</v>
      </c>
      <c r="Y200" s="31"/>
      <c r="Z200" s="29">
        <f t="shared" ref="Z200" si="683">Y200/7.5345</f>
        <v>0</v>
      </c>
    </row>
    <row r="201" spans="1:26" x14ac:dyDescent="0.2">
      <c r="A201" s="6">
        <v>32412</v>
      </c>
      <c r="B201" s="6" t="s">
        <v>85</v>
      </c>
      <c r="C201" s="30"/>
      <c r="D201" s="29">
        <f t="shared" si="380"/>
        <v>0</v>
      </c>
      <c r="E201" s="30"/>
      <c r="F201" s="29">
        <f t="shared" ref="F201:H201" si="684">E201/7.5345</f>
        <v>0</v>
      </c>
      <c r="G201" s="30"/>
      <c r="H201" s="29">
        <f t="shared" si="684"/>
        <v>0</v>
      </c>
      <c r="I201" s="30"/>
      <c r="J201" s="29">
        <f t="shared" si="643"/>
        <v>0</v>
      </c>
      <c r="K201" s="30"/>
      <c r="L201" s="29">
        <f t="shared" ref="L201" si="685">K201/7.5345</f>
        <v>0</v>
      </c>
      <c r="M201" s="30"/>
      <c r="N201" s="29">
        <f t="shared" ref="N201" si="686">M201/7.5345</f>
        <v>0</v>
      </c>
      <c r="O201" s="30"/>
      <c r="P201" s="29">
        <f t="shared" ref="P201" si="687">O201/7.5345</f>
        <v>0</v>
      </c>
      <c r="Q201" s="30"/>
      <c r="R201" s="29">
        <f t="shared" ref="R201" si="688">Q201/7.5345</f>
        <v>0</v>
      </c>
      <c r="S201" s="30"/>
      <c r="T201" s="29">
        <f t="shared" si="648"/>
        <v>0</v>
      </c>
      <c r="U201" s="29">
        <f>SUM(C201+G201+K201+M201+O201+Q201+S201)</f>
        <v>0</v>
      </c>
      <c r="V201" s="29">
        <f t="shared" ref="V201" si="689">U201/7.5345</f>
        <v>0</v>
      </c>
      <c r="W201" s="31"/>
      <c r="X201" s="29">
        <f t="shared" ref="X201" si="690">W201/7.5345</f>
        <v>0</v>
      </c>
      <c r="Y201" s="31"/>
      <c r="Z201" s="29">
        <f t="shared" ref="Z201" si="691">Y201/7.5345</f>
        <v>0</v>
      </c>
    </row>
    <row r="202" spans="1:26" x14ac:dyDescent="0.2">
      <c r="A202" s="6">
        <v>32922</v>
      </c>
      <c r="B202" s="6" t="s">
        <v>59</v>
      </c>
      <c r="C202" s="30"/>
      <c r="D202" s="29">
        <f t="shared" si="380"/>
        <v>0</v>
      </c>
      <c r="E202" s="30"/>
      <c r="F202" s="29">
        <f t="shared" ref="F202:H202" si="692">E202/7.5345</f>
        <v>0</v>
      </c>
      <c r="G202" s="30"/>
      <c r="H202" s="29">
        <f t="shared" si="692"/>
        <v>0</v>
      </c>
      <c r="I202" s="30"/>
      <c r="J202" s="29">
        <f t="shared" si="643"/>
        <v>0</v>
      </c>
      <c r="K202" s="30"/>
      <c r="L202" s="29">
        <f t="shared" ref="L202" si="693">K202/7.5345</f>
        <v>0</v>
      </c>
      <c r="M202" s="30"/>
      <c r="N202" s="29">
        <f t="shared" ref="N202" si="694">M202/7.5345</f>
        <v>0</v>
      </c>
      <c r="O202" s="30"/>
      <c r="P202" s="29">
        <f t="shared" ref="P202" si="695">O202/7.5345</f>
        <v>0</v>
      </c>
      <c r="Q202" s="30"/>
      <c r="R202" s="29">
        <f t="shared" ref="R202" si="696">Q202/7.5345</f>
        <v>0</v>
      </c>
      <c r="S202" s="30"/>
      <c r="T202" s="29">
        <f t="shared" si="648"/>
        <v>0</v>
      </c>
      <c r="U202" s="29">
        <f>SUM(C202+G202+K202+M202+O202+Q202+S202)</f>
        <v>0</v>
      </c>
      <c r="V202" s="29">
        <f t="shared" ref="V202" si="697">U202/7.5345</f>
        <v>0</v>
      </c>
      <c r="W202" s="31"/>
      <c r="X202" s="29">
        <f t="shared" ref="X202" si="698">W202/7.5345</f>
        <v>0</v>
      </c>
      <c r="Y202" s="31"/>
      <c r="Z202" s="29">
        <f t="shared" ref="Z202" si="699">Y202/7.5345</f>
        <v>0</v>
      </c>
    </row>
    <row r="203" spans="1:26" x14ac:dyDescent="0.2">
      <c r="A203" s="6">
        <v>32923</v>
      </c>
      <c r="B203" s="6" t="s">
        <v>183</v>
      </c>
      <c r="C203" s="30"/>
      <c r="D203" s="29">
        <f t="shared" si="380"/>
        <v>0</v>
      </c>
      <c r="E203" s="30"/>
      <c r="F203" s="29">
        <f t="shared" ref="F203:H203" si="700">E203/7.5345</f>
        <v>0</v>
      </c>
      <c r="G203" s="30"/>
      <c r="H203" s="29">
        <f t="shared" si="700"/>
        <v>0</v>
      </c>
      <c r="I203" s="30"/>
      <c r="J203" s="29">
        <f t="shared" si="643"/>
        <v>0</v>
      </c>
      <c r="K203" s="30">
        <v>8000</v>
      </c>
      <c r="L203" s="29">
        <f t="shared" ref="L203" si="701">K203/7.5345</f>
        <v>1061.7824673170085</v>
      </c>
      <c r="M203" s="30"/>
      <c r="N203" s="29">
        <f t="shared" ref="N203" si="702">M203/7.5345</f>
        <v>0</v>
      </c>
      <c r="O203" s="30"/>
      <c r="P203" s="29">
        <f t="shared" ref="P203" si="703">O203/7.5345</f>
        <v>0</v>
      </c>
      <c r="Q203" s="30"/>
      <c r="R203" s="29">
        <f t="shared" ref="R203" si="704">Q203/7.5345</f>
        <v>0</v>
      </c>
      <c r="S203" s="30"/>
      <c r="T203" s="29">
        <f t="shared" si="648"/>
        <v>0</v>
      </c>
      <c r="U203" s="29">
        <f>SUM(C203+G203+K203+M203+O203+Q203+S203)</f>
        <v>8000</v>
      </c>
      <c r="V203" s="29">
        <f t="shared" ref="V203" si="705">U203/7.5345</f>
        <v>1061.7824673170085</v>
      </c>
      <c r="W203" s="31"/>
      <c r="X203" s="29">
        <f t="shared" ref="X203" si="706">W203/7.5345</f>
        <v>0</v>
      </c>
      <c r="Y203" s="31"/>
      <c r="Z203" s="29">
        <f t="shared" ref="Z203" si="707">Y203/7.5345</f>
        <v>0</v>
      </c>
    </row>
    <row r="204" spans="1:26" x14ac:dyDescent="0.2">
      <c r="A204" s="6">
        <v>32931</v>
      </c>
      <c r="B204" s="6" t="s">
        <v>60</v>
      </c>
      <c r="C204" s="30"/>
      <c r="D204" s="29">
        <f t="shared" si="380"/>
        <v>0</v>
      </c>
      <c r="E204" s="30"/>
      <c r="F204" s="29">
        <f t="shared" ref="F204:H204" si="708">E204/7.5345</f>
        <v>0</v>
      </c>
      <c r="G204" s="30"/>
      <c r="H204" s="29">
        <f t="shared" si="708"/>
        <v>0</v>
      </c>
      <c r="I204" s="30"/>
      <c r="J204" s="29">
        <f t="shared" si="643"/>
        <v>0</v>
      </c>
      <c r="K204" s="30"/>
      <c r="L204" s="29">
        <f t="shared" ref="L204" si="709">K204/7.5345</f>
        <v>0</v>
      </c>
      <c r="M204" s="30"/>
      <c r="N204" s="29">
        <f t="shared" ref="N204" si="710">M204/7.5345</f>
        <v>0</v>
      </c>
      <c r="O204" s="30"/>
      <c r="P204" s="29">
        <f t="shared" ref="P204" si="711">O204/7.5345</f>
        <v>0</v>
      </c>
      <c r="Q204" s="30"/>
      <c r="R204" s="29">
        <f t="shared" ref="R204" si="712">Q204/7.5345</f>
        <v>0</v>
      </c>
      <c r="S204" s="30"/>
      <c r="T204" s="29">
        <f t="shared" si="648"/>
        <v>0</v>
      </c>
      <c r="U204" s="29">
        <f>SUM(C204+G204+K204+M204+O204+Q204+S204)</f>
        <v>0</v>
      </c>
      <c r="V204" s="29">
        <f t="shared" ref="V204" si="713">U204/7.5345</f>
        <v>0</v>
      </c>
      <c r="W204" s="31"/>
      <c r="X204" s="29">
        <f t="shared" ref="X204" si="714">W204/7.5345</f>
        <v>0</v>
      </c>
      <c r="Y204" s="31"/>
      <c r="Z204" s="29">
        <f t="shared" ref="Z204" si="715">Y204/7.5345</f>
        <v>0</v>
      </c>
    </row>
    <row r="205" spans="1:26" x14ac:dyDescent="0.2">
      <c r="A205" s="6">
        <v>32941</v>
      </c>
      <c r="B205" s="6" t="s">
        <v>61</v>
      </c>
      <c r="C205" s="30"/>
      <c r="D205" s="29">
        <f t="shared" si="380"/>
        <v>0</v>
      </c>
      <c r="E205" s="30"/>
      <c r="F205" s="29">
        <f t="shared" ref="F205:H205" si="716">E205/7.5345</f>
        <v>0</v>
      </c>
      <c r="G205" s="30"/>
      <c r="H205" s="29">
        <f t="shared" si="716"/>
        <v>0</v>
      </c>
      <c r="I205" s="30">
        <v>1500</v>
      </c>
      <c r="J205" s="29">
        <f t="shared" si="643"/>
        <v>199.08421262193906</v>
      </c>
      <c r="K205" s="30"/>
      <c r="L205" s="29">
        <f t="shared" ref="L205" si="717">K205/7.5345</f>
        <v>0</v>
      </c>
      <c r="M205" s="30">
        <v>200</v>
      </c>
      <c r="N205" s="29">
        <f t="shared" ref="N205" si="718">M205/7.5345</f>
        <v>26.54456168292521</v>
      </c>
      <c r="O205" s="30"/>
      <c r="P205" s="29">
        <f t="shared" ref="P205" si="719">O205/7.5345</f>
        <v>0</v>
      </c>
      <c r="Q205" s="30"/>
      <c r="R205" s="29">
        <f t="shared" ref="R205" si="720">Q205/7.5345</f>
        <v>0</v>
      </c>
      <c r="S205" s="30"/>
      <c r="T205" s="29">
        <f t="shared" si="648"/>
        <v>0</v>
      </c>
      <c r="U205" s="29">
        <f>SUM(C205,E205,G205,I205,K205,M205,O205)</f>
        <v>1700</v>
      </c>
      <c r="V205" s="29">
        <f t="shared" ref="V205" si="721">U205/7.5345</f>
        <v>225.62877430486427</v>
      </c>
      <c r="W205" s="31"/>
      <c r="X205" s="29">
        <f t="shared" ref="X205" si="722">W205/7.5345</f>
        <v>0</v>
      </c>
      <c r="Y205" s="31"/>
      <c r="Z205" s="29">
        <f t="shared" ref="Z205" si="723">Y205/7.5345</f>
        <v>0</v>
      </c>
    </row>
    <row r="206" spans="1:26" x14ac:dyDescent="0.2">
      <c r="A206" s="6">
        <v>32955</v>
      </c>
      <c r="B206" s="6" t="s">
        <v>184</v>
      </c>
      <c r="C206" s="30">
        <v>12000</v>
      </c>
      <c r="D206" s="29">
        <f t="shared" si="380"/>
        <v>1592.6737009755125</v>
      </c>
      <c r="E206" s="30"/>
      <c r="F206" s="29">
        <f t="shared" ref="F206:H206" si="724">E206/7.5345</f>
        <v>0</v>
      </c>
      <c r="G206" s="30"/>
      <c r="H206" s="29">
        <f t="shared" si="724"/>
        <v>0</v>
      </c>
      <c r="I206" s="30"/>
      <c r="J206" s="29">
        <f t="shared" si="643"/>
        <v>0</v>
      </c>
      <c r="K206" s="30"/>
      <c r="L206" s="29">
        <f t="shared" ref="L206" si="725">K206/7.5345</f>
        <v>0</v>
      </c>
      <c r="M206" s="30"/>
      <c r="N206" s="29">
        <f t="shared" ref="N206" si="726">M206/7.5345</f>
        <v>0</v>
      </c>
      <c r="O206" s="30"/>
      <c r="P206" s="29">
        <f t="shared" ref="P206" si="727">O206/7.5345</f>
        <v>0</v>
      </c>
      <c r="Q206" s="30"/>
      <c r="R206" s="29">
        <f t="shared" ref="R206" si="728">Q206/7.5345</f>
        <v>0</v>
      </c>
      <c r="S206" s="30"/>
      <c r="T206" s="29">
        <f t="shared" si="648"/>
        <v>0</v>
      </c>
      <c r="U206" s="29">
        <f>SUM(C206+G206+K206+M206+O206+Q206+S206)</f>
        <v>12000</v>
      </c>
      <c r="V206" s="29">
        <f t="shared" ref="V206" si="729">U206/7.5345</f>
        <v>1592.6737009755125</v>
      </c>
      <c r="W206" s="31"/>
      <c r="X206" s="29">
        <f t="shared" ref="X206" si="730">W206/7.5345</f>
        <v>0</v>
      </c>
      <c r="Y206" s="31"/>
      <c r="Z206" s="29">
        <f t="shared" ref="Z206" si="731">Y206/7.5345</f>
        <v>0</v>
      </c>
    </row>
    <row r="207" spans="1:26" x14ac:dyDescent="0.2">
      <c r="A207" s="6">
        <v>32959</v>
      </c>
      <c r="B207" s="6" t="s">
        <v>207</v>
      </c>
      <c r="C207" s="30"/>
      <c r="D207" s="29">
        <f t="shared" si="380"/>
        <v>0</v>
      </c>
      <c r="E207" s="30"/>
      <c r="F207" s="29">
        <f t="shared" ref="F207:H207" si="732">E207/7.5345</f>
        <v>0</v>
      </c>
      <c r="G207" s="30"/>
      <c r="H207" s="29">
        <f t="shared" si="732"/>
        <v>0</v>
      </c>
      <c r="I207" s="30">
        <v>2000</v>
      </c>
      <c r="J207" s="29">
        <f t="shared" si="643"/>
        <v>265.44561682925212</v>
      </c>
      <c r="K207" s="30"/>
      <c r="L207" s="29">
        <f t="shared" ref="L207" si="733">K207/7.5345</f>
        <v>0</v>
      </c>
      <c r="M207" s="30"/>
      <c r="N207" s="29">
        <f t="shared" ref="N207" si="734">M207/7.5345</f>
        <v>0</v>
      </c>
      <c r="O207" s="30"/>
      <c r="P207" s="29">
        <f t="shared" ref="P207" si="735">O207/7.5345</f>
        <v>0</v>
      </c>
      <c r="Q207" s="30"/>
      <c r="R207" s="29">
        <f t="shared" ref="R207" si="736">Q207/7.5345</f>
        <v>0</v>
      </c>
      <c r="S207" s="30"/>
      <c r="T207" s="29">
        <f t="shared" si="648"/>
        <v>0</v>
      </c>
      <c r="U207" s="29">
        <f>SUM(C207,E207,G207,I207,K207,M207,O207)</f>
        <v>2000</v>
      </c>
      <c r="V207" s="29">
        <f t="shared" ref="V207" si="737">U207/7.5345</f>
        <v>265.44561682925212</v>
      </c>
      <c r="W207" s="31"/>
      <c r="X207" s="29">
        <f t="shared" ref="X207" si="738">W207/7.5345</f>
        <v>0</v>
      </c>
      <c r="Y207" s="31"/>
      <c r="Z207" s="29">
        <f t="shared" ref="Z207" si="739">Y207/7.5345</f>
        <v>0</v>
      </c>
    </row>
    <row r="208" spans="1:26" x14ac:dyDescent="0.2">
      <c r="A208" s="6">
        <v>32999</v>
      </c>
      <c r="B208" s="6" t="s">
        <v>62</v>
      </c>
      <c r="C208" s="30"/>
      <c r="D208" s="29">
        <f t="shared" si="380"/>
        <v>0</v>
      </c>
      <c r="E208" s="30"/>
      <c r="F208" s="29">
        <f t="shared" ref="F208:H208" si="740">E208/7.5345</f>
        <v>0</v>
      </c>
      <c r="G208" s="30"/>
      <c r="H208" s="29">
        <f t="shared" si="740"/>
        <v>0</v>
      </c>
      <c r="I208" s="30">
        <v>5000</v>
      </c>
      <c r="J208" s="29">
        <f t="shared" si="643"/>
        <v>663.61404207313024</v>
      </c>
      <c r="K208" s="30">
        <v>40000</v>
      </c>
      <c r="L208" s="29">
        <f t="shared" ref="L208" si="741">K208/7.5345</f>
        <v>5308.9123365850419</v>
      </c>
      <c r="M208" s="30">
        <v>1600</v>
      </c>
      <c r="N208" s="29">
        <f t="shared" ref="N208" si="742">M208/7.5345</f>
        <v>212.35649346340168</v>
      </c>
      <c r="O208" s="30"/>
      <c r="P208" s="29">
        <f t="shared" ref="P208" si="743">O208/7.5345</f>
        <v>0</v>
      </c>
      <c r="Q208" s="30"/>
      <c r="R208" s="29">
        <f t="shared" ref="R208" si="744">Q208/7.5345</f>
        <v>0</v>
      </c>
      <c r="S208" s="30"/>
      <c r="T208" s="29">
        <f t="shared" si="648"/>
        <v>0</v>
      </c>
      <c r="U208" s="29">
        <f>SUM(C208:S208)</f>
        <v>52784.882872121576</v>
      </c>
      <c r="V208" s="29">
        <f t="shared" ref="V208" si="745">U208/7.5345</f>
        <v>7005.7578966250676</v>
      </c>
      <c r="W208" s="31"/>
      <c r="X208" s="29">
        <f t="shared" ref="X208" si="746">W208/7.5345</f>
        <v>0</v>
      </c>
      <c r="Y208" s="31"/>
      <c r="Z208" s="29">
        <f t="shared" ref="Z208" si="747">Y208/7.5345</f>
        <v>0</v>
      </c>
    </row>
    <row r="209" spans="1:26" x14ac:dyDescent="0.2">
      <c r="A209" s="6">
        <v>36911</v>
      </c>
      <c r="B209" s="6" t="s">
        <v>164</v>
      </c>
      <c r="C209" s="30"/>
      <c r="D209" s="29">
        <f t="shared" si="380"/>
        <v>0</v>
      </c>
      <c r="E209" s="30"/>
      <c r="F209" s="29">
        <f t="shared" ref="F209:H209" si="748">E209/7.5345</f>
        <v>0</v>
      </c>
      <c r="G209" s="30"/>
      <c r="H209" s="29">
        <f t="shared" si="748"/>
        <v>0</v>
      </c>
      <c r="I209" s="30"/>
      <c r="J209" s="29">
        <f t="shared" si="643"/>
        <v>0</v>
      </c>
      <c r="K209" s="30"/>
      <c r="L209" s="29">
        <f t="shared" ref="L209" si="749">K209/7.5345</f>
        <v>0</v>
      </c>
      <c r="M209" s="30"/>
      <c r="N209" s="29">
        <f t="shared" ref="N209" si="750">M209/7.5345</f>
        <v>0</v>
      </c>
      <c r="O209" s="30"/>
      <c r="P209" s="29">
        <f t="shared" ref="P209" si="751">O209/7.5345</f>
        <v>0</v>
      </c>
      <c r="Q209" s="30"/>
      <c r="R209" s="29">
        <f t="shared" ref="R209" si="752">Q209/7.5345</f>
        <v>0</v>
      </c>
      <c r="S209" s="30"/>
      <c r="T209" s="29">
        <f t="shared" si="648"/>
        <v>0</v>
      </c>
      <c r="U209" s="29">
        <f>SUM(C209+G209+K209+M209+O209+Q209+S209)</f>
        <v>0</v>
      </c>
      <c r="V209" s="29">
        <f t="shared" ref="V209" si="753">U209/7.5345</f>
        <v>0</v>
      </c>
      <c r="W209" s="31"/>
      <c r="X209" s="29">
        <f t="shared" ref="X209" si="754">W209/7.5345</f>
        <v>0</v>
      </c>
      <c r="Y209" s="31"/>
      <c r="Z209" s="29">
        <f t="shared" ref="Z209" si="755">Y209/7.5345</f>
        <v>0</v>
      </c>
    </row>
    <row r="210" spans="1:26" x14ac:dyDescent="0.2">
      <c r="A210" s="6">
        <v>36921</v>
      </c>
      <c r="B210" s="6" t="s">
        <v>165</v>
      </c>
      <c r="C210" s="30"/>
      <c r="D210" s="29">
        <f t="shared" si="380"/>
        <v>0</v>
      </c>
      <c r="E210" s="30"/>
      <c r="F210" s="29">
        <f t="shared" ref="F210:H210" si="756">E210/7.5345</f>
        <v>0</v>
      </c>
      <c r="G210" s="30"/>
      <c r="H210" s="29">
        <f t="shared" si="756"/>
        <v>0</v>
      </c>
      <c r="I210" s="30"/>
      <c r="J210" s="29">
        <f t="shared" si="643"/>
        <v>0</v>
      </c>
      <c r="K210" s="30"/>
      <c r="L210" s="29">
        <f t="shared" ref="L210" si="757">K210/7.5345</f>
        <v>0</v>
      </c>
      <c r="M210" s="30"/>
      <c r="N210" s="29">
        <f t="shared" ref="N210" si="758">M210/7.5345</f>
        <v>0</v>
      </c>
      <c r="O210" s="30"/>
      <c r="P210" s="29">
        <f t="shared" ref="P210" si="759">O210/7.5345</f>
        <v>0</v>
      </c>
      <c r="Q210" s="30"/>
      <c r="R210" s="29">
        <f t="shared" ref="R210" si="760">Q210/7.5345</f>
        <v>0</v>
      </c>
      <c r="S210" s="30"/>
      <c r="T210" s="29">
        <f t="shared" si="648"/>
        <v>0</v>
      </c>
      <c r="U210" s="29">
        <f>SUM(C210+G210+K210+M210+O210+Q210+S210)</f>
        <v>0</v>
      </c>
      <c r="V210" s="29">
        <f t="shared" ref="V210" si="761">U210/7.5345</f>
        <v>0</v>
      </c>
      <c r="W210" s="31"/>
      <c r="X210" s="29">
        <f t="shared" ref="X210" si="762">W210/7.5345</f>
        <v>0</v>
      </c>
      <c r="Y210" s="31"/>
      <c r="Z210" s="29">
        <f t="shared" ref="Z210" si="763">Y210/7.5345</f>
        <v>0</v>
      </c>
    </row>
    <row r="211" spans="1:26" x14ac:dyDescent="0.2">
      <c r="A211" s="6">
        <v>36931</v>
      </c>
      <c r="B211" s="6" t="s">
        <v>166</v>
      </c>
      <c r="C211" s="30"/>
      <c r="D211" s="29">
        <f t="shared" si="380"/>
        <v>0</v>
      </c>
      <c r="E211" s="30"/>
      <c r="F211" s="29">
        <f t="shared" ref="F211:H211" si="764">E211/7.5345</f>
        <v>0</v>
      </c>
      <c r="G211" s="30"/>
      <c r="H211" s="29">
        <f t="shared" si="764"/>
        <v>0</v>
      </c>
      <c r="I211" s="30"/>
      <c r="J211" s="29">
        <f t="shared" si="643"/>
        <v>0</v>
      </c>
      <c r="K211" s="30"/>
      <c r="L211" s="29">
        <f t="shared" ref="L211" si="765">K211/7.5345</f>
        <v>0</v>
      </c>
      <c r="M211" s="30"/>
      <c r="N211" s="29">
        <f t="shared" ref="N211" si="766">M211/7.5345</f>
        <v>0</v>
      </c>
      <c r="O211" s="30"/>
      <c r="P211" s="29">
        <f t="shared" ref="P211" si="767">O211/7.5345</f>
        <v>0</v>
      </c>
      <c r="Q211" s="30"/>
      <c r="R211" s="29">
        <f t="shared" ref="R211" si="768">Q211/7.5345</f>
        <v>0</v>
      </c>
      <c r="S211" s="30"/>
      <c r="T211" s="29">
        <f t="shared" si="648"/>
        <v>0</v>
      </c>
      <c r="U211" s="29">
        <f>SUM(C211+G211+K211+M211+O211+Q211+S211)</f>
        <v>0</v>
      </c>
      <c r="V211" s="29">
        <f t="shared" ref="V211" si="769">U211/7.5345</f>
        <v>0</v>
      </c>
      <c r="W211" s="31"/>
      <c r="X211" s="29">
        <f t="shared" ref="X211" si="770">W211/7.5345</f>
        <v>0</v>
      </c>
      <c r="Y211" s="31"/>
      <c r="Z211" s="29">
        <f t="shared" ref="Z211" si="771">Y211/7.5345</f>
        <v>0</v>
      </c>
    </row>
    <row r="212" spans="1:26" x14ac:dyDescent="0.2">
      <c r="A212" s="6">
        <v>36941</v>
      </c>
      <c r="B212" s="6" t="s">
        <v>167</v>
      </c>
      <c r="C212" s="30"/>
      <c r="D212" s="29">
        <f t="shared" si="380"/>
        <v>0</v>
      </c>
      <c r="E212" s="30"/>
      <c r="F212" s="29">
        <f t="shared" ref="F212:H212" si="772">E212/7.5345</f>
        <v>0</v>
      </c>
      <c r="G212" s="30"/>
      <c r="H212" s="29">
        <f t="shared" si="772"/>
        <v>0</v>
      </c>
      <c r="I212" s="30"/>
      <c r="J212" s="29">
        <f t="shared" si="643"/>
        <v>0</v>
      </c>
      <c r="K212" s="30"/>
      <c r="L212" s="29">
        <f t="shared" ref="L212" si="773">K212/7.5345</f>
        <v>0</v>
      </c>
      <c r="M212" s="30"/>
      <c r="N212" s="29">
        <f t="shared" ref="N212" si="774">M212/7.5345</f>
        <v>0</v>
      </c>
      <c r="O212" s="30"/>
      <c r="P212" s="29">
        <f t="shared" ref="P212" si="775">O212/7.5345</f>
        <v>0</v>
      </c>
      <c r="Q212" s="30"/>
      <c r="R212" s="29">
        <f t="shared" ref="R212" si="776">Q212/7.5345</f>
        <v>0</v>
      </c>
      <c r="S212" s="30"/>
      <c r="T212" s="29">
        <f t="shared" si="648"/>
        <v>0</v>
      </c>
      <c r="U212" s="29">
        <f>SUM(C212+G212+K212+M212+O212+Q212+S212)</f>
        <v>0</v>
      </c>
      <c r="V212" s="29">
        <f t="shared" ref="V212" si="777">U212/7.5345</f>
        <v>0</v>
      </c>
      <c r="W212" s="31"/>
      <c r="X212" s="29">
        <f t="shared" ref="X212" si="778">W212/7.5345</f>
        <v>0</v>
      </c>
      <c r="Y212" s="31"/>
      <c r="Z212" s="29">
        <f t="shared" ref="Z212" si="779">Y212/7.5345</f>
        <v>0</v>
      </c>
    </row>
    <row r="213" spans="1:26" x14ac:dyDescent="0.2">
      <c r="A213" s="6">
        <v>37151</v>
      </c>
      <c r="B213" s="6" t="s">
        <v>181</v>
      </c>
      <c r="C213" s="30"/>
      <c r="D213" s="29">
        <f t="shared" si="380"/>
        <v>0</v>
      </c>
      <c r="E213" s="30"/>
      <c r="F213" s="29">
        <f t="shared" ref="F213:H213" si="780">E213/7.5345</f>
        <v>0</v>
      </c>
      <c r="G213" s="30"/>
      <c r="H213" s="29">
        <f t="shared" si="780"/>
        <v>0</v>
      </c>
      <c r="I213" s="30"/>
      <c r="J213" s="29">
        <f t="shared" si="643"/>
        <v>0</v>
      </c>
      <c r="K213" s="30"/>
      <c r="L213" s="29">
        <f t="shared" ref="L213" si="781">K213/7.5345</f>
        <v>0</v>
      </c>
      <c r="M213" s="30"/>
      <c r="N213" s="29">
        <f t="shared" ref="N213" si="782">M213/7.5345</f>
        <v>0</v>
      </c>
      <c r="O213" s="30"/>
      <c r="P213" s="29">
        <f t="shared" ref="P213" si="783">O213/7.5345</f>
        <v>0</v>
      </c>
      <c r="Q213" s="30"/>
      <c r="R213" s="29">
        <f t="shared" ref="R213" si="784">Q213/7.5345</f>
        <v>0</v>
      </c>
      <c r="S213" s="30"/>
      <c r="T213" s="29">
        <f t="shared" si="648"/>
        <v>0</v>
      </c>
      <c r="U213" s="29">
        <f>SUM(C213+G213+K213+M213+O213+Q213+S213)</f>
        <v>0</v>
      </c>
      <c r="V213" s="29">
        <f t="shared" ref="V213" si="785">U213/7.5345</f>
        <v>0</v>
      </c>
      <c r="W213" s="31"/>
      <c r="X213" s="29">
        <f t="shared" ref="X213" si="786">W213/7.5345</f>
        <v>0</v>
      </c>
      <c r="Y213" s="31"/>
      <c r="Z213" s="29">
        <f t="shared" ref="Z213" si="787">Y213/7.5345</f>
        <v>0</v>
      </c>
    </row>
    <row r="214" spans="1:26" x14ac:dyDescent="0.2">
      <c r="A214" s="6">
        <v>37229</v>
      </c>
      <c r="B214" s="43" t="s">
        <v>189</v>
      </c>
      <c r="C214" s="30"/>
      <c r="D214" s="29">
        <f t="shared" si="380"/>
        <v>0</v>
      </c>
      <c r="E214" s="30"/>
      <c r="F214" s="29">
        <f t="shared" ref="F214:H214" si="788">E214/7.5345</f>
        <v>0</v>
      </c>
      <c r="G214" s="30">
        <v>40000</v>
      </c>
      <c r="H214" s="29">
        <f t="shared" si="788"/>
        <v>5308.9123365850419</v>
      </c>
      <c r="I214" s="30">
        <v>74000</v>
      </c>
      <c r="J214" s="29">
        <f t="shared" si="643"/>
        <v>9821.4878226823275</v>
      </c>
      <c r="K214" s="30"/>
      <c r="L214" s="29">
        <f t="shared" ref="L214" si="789">K214/7.5345</f>
        <v>0</v>
      </c>
      <c r="M214" s="30"/>
      <c r="N214" s="29">
        <f t="shared" ref="N214" si="790">M214/7.5345</f>
        <v>0</v>
      </c>
      <c r="O214" s="30"/>
      <c r="P214" s="29">
        <f t="shared" ref="P214" si="791">O214/7.5345</f>
        <v>0</v>
      </c>
      <c r="Q214" s="30"/>
      <c r="R214" s="29">
        <f t="shared" ref="R214" si="792">Q214/7.5345</f>
        <v>0</v>
      </c>
      <c r="S214" s="30"/>
      <c r="T214" s="29">
        <f t="shared" si="648"/>
        <v>0</v>
      </c>
      <c r="U214" s="29">
        <f>SUM(C214,E214,G214,I214,K214,M214,O214)</f>
        <v>114000</v>
      </c>
      <c r="V214" s="29">
        <f t="shared" ref="V214" si="793">U214/7.5345</f>
        <v>15130.400159267369</v>
      </c>
      <c r="W214" s="31"/>
      <c r="X214" s="29">
        <f t="shared" ref="X214" si="794">W214/7.5345</f>
        <v>0</v>
      </c>
      <c r="Y214" s="31"/>
      <c r="Z214" s="29">
        <f t="shared" ref="Z214" si="795">Y214/7.5345</f>
        <v>0</v>
      </c>
    </row>
    <row r="215" spans="1:26" x14ac:dyDescent="0.2">
      <c r="A215" s="6">
        <v>38131</v>
      </c>
      <c r="B215" s="6" t="s">
        <v>162</v>
      </c>
      <c r="C215" s="30"/>
      <c r="D215" s="29">
        <f t="shared" si="380"/>
        <v>0</v>
      </c>
      <c r="E215" s="30"/>
      <c r="F215" s="29">
        <f t="shared" ref="F215:H215" si="796">E215/7.5345</f>
        <v>0</v>
      </c>
      <c r="G215" s="30"/>
      <c r="H215" s="29">
        <f t="shared" si="796"/>
        <v>0</v>
      </c>
      <c r="I215" s="30"/>
      <c r="J215" s="29">
        <f t="shared" si="643"/>
        <v>0</v>
      </c>
      <c r="K215" s="30"/>
      <c r="L215" s="29">
        <f t="shared" ref="L215" si="797">K215/7.5345</f>
        <v>0</v>
      </c>
      <c r="M215" s="30"/>
      <c r="N215" s="29">
        <f t="shared" ref="N215" si="798">M215/7.5345</f>
        <v>0</v>
      </c>
      <c r="O215" s="30"/>
      <c r="P215" s="29">
        <f t="shared" ref="P215" si="799">O215/7.5345</f>
        <v>0</v>
      </c>
      <c r="Q215" s="30"/>
      <c r="R215" s="29">
        <f t="shared" ref="R215" si="800">Q215/7.5345</f>
        <v>0</v>
      </c>
      <c r="S215" s="30"/>
      <c r="T215" s="29">
        <f t="shared" si="648"/>
        <v>0</v>
      </c>
      <c r="U215" s="29">
        <f t="shared" ref="U215:U221" si="801">SUM(C215+G215+K215+M215+O215+Q215+S215)</f>
        <v>0</v>
      </c>
      <c r="V215" s="29">
        <f t="shared" ref="V215" si="802">U215/7.5345</f>
        <v>0</v>
      </c>
      <c r="W215" s="31"/>
      <c r="X215" s="29">
        <f t="shared" ref="X215" si="803">W215/7.5345</f>
        <v>0</v>
      </c>
      <c r="Y215" s="31"/>
      <c r="Z215" s="29">
        <f t="shared" ref="Z215" si="804">Y215/7.5345</f>
        <v>0</v>
      </c>
    </row>
    <row r="216" spans="1:26" x14ac:dyDescent="0.2">
      <c r="A216" s="6">
        <v>38231</v>
      </c>
      <c r="B216" s="6" t="s">
        <v>163</v>
      </c>
      <c r="C216" s="30"/>
      <c r="D216" s="29">
        <f t="shared" si="380"/>
        <v>0</v>
      </c>
      <c r="E216" s="30"/>
      <c r="F216" s="29">
        <f t="shared" ref="F216:H216" si="805">E216/7.5345</f>
        <v>0</v>
      </c>
      <c r="G216" s="30"/>
      <c r="H216" s="29">
        <f t="shared" si="805"/>
        <v>0</v>
      </c>
      <c r="I216" s="30"/>
      <c r="J216" s="29">
        <f t="shared" si="643"/>
        <v>0</v>
      </c>
      <c r="K216" s="30"/>
      <c r="L216" s="29">
        <f t="shared" ref="L216" si="806">K216/7.5345</f>
        <v>0</v>
      </c>
      <c r="M216" s="30"/>
      <c r="N216" s="29">
        <f t="shared" ref="N216" si="807">M216/7.5345</f>
        <v>0</v>
      </c>
      <c r="O216" s="30"/>
      <c r="P216" s="29">
        <f t="shared" ref="P216" si="808">O216/7.5345</f>
        <v>0</v>
      </c>
      <c r="Q216" s="30"/>
      <c r="R216" s="29">
        <f t="shared" ref="R216" si="809">Q216/7.5345</f>
        <v>0</v>
      </c>
      <c r="S216" s="30"/>
      <c r="T216" s="29">
        <f t="shared" si="648"/>
        <v>0</v>
      </c>
      <c r="U216" s="29">
        <f t="shared" si="801"/>
        <v>0</v>
      </c>
      <c r="V216" s="29">
        <f t="shared" ref="V216" si="810">U216/7.5345</f>
        <v>0</v>
      </c>
      <c r="W216" s="31"/>
      <c r="X216" s="29">
        <f t="shared" ref="X216" si="811">W216/7.5345</f>
        <v>0</v>
      </c>
      <c r="Y216" s="31"/>
      <c r="Z216" s="29">
        <f t="shared" ref="Z216" si="812">Y216/7.5345</f>
        <v>0</v>
      </c>
    </row>
    <row r="217" spans="1:26" x14ac:dyDescent="0.2">
      <c r="A217" s="6">
        <v>3864</v>
      </c>
      <c r="B217" s="6" t="s">
        <v>180</v>
      </c>
      <c r="C217" s="30"/>
      <c r="D217" s="29">
        <f t="shared" si="380"/>
        <v>0</v>
      </c>
      <c r="E217" s="30"/>
      <c r="F217" s="29">
        <f t="shared" ref="F217:H217" si="813">E217/7.5345</f>
        <v>0</v>
      </c>
      <c r="G217" s="30"/>
      <c r="H217" s="29">
        <f t="shared" si="813"/>
        <v>0</v>
      </c>
      <c r="I217" s="30"/>
      <c r="J217" s="29">
        <f t="shared" si="643"/>
        <v>0</v>
      </c>
      <c r="K217" s="30"/>
      <c r="L217" s="29">
        <f t="shared" ref="L217" si="814">K217/7.5345</f>
        <v>0</v>
      </c>
      <c r="M217" s="30"/>
      <c r="N217" s="29">
        <f t="shared" ref="N217" si="815">M217/7.5345</f>
        <v>0</v>
      </c>
      <c r="O217" s="30"/>
      <c r="P217" s="29">
        <f t="shared" ref="P217" si="816">O217/7.5345</f>
        <v>0</v>
      </c>
      <c r="Q217" s="30"/>
      <c r="R217" s="29">
        <f t="shared" ref="R217" si="817">Q217/7.5345</f>
        <v>0</v>
      </c>
      <c r="S217" s="30"/>
      <c r="T217" s="29">
        <f t="shared" si="648"/>
        <v>0</v>
      </c>
      <c r="U217" s="29">
        <f t="shared" si="801"/>
        <v>0</v>
      </c>
      <c r="V217" s="29">
        <f t="shared" ref="V217" si="818">U217/7.5345</f>
        <v>0</v>
      </c>
      <c r="W217" s="31"/>
      <c r="X217" s="29">
        <f t="shared" ref="X217" si="819">W217/7.5345</f>
        <v>0</v>
      </c>
      <c r="Y217" s="31"/>
      <c r="Z217" s="29">
        <f t="shared" ref="Z217" si="820">Y217/7.5345</f>
        <v>0</v>
      </c>
    </row>
    <row r="218" spans="1:26" x14ac:dyDescent="0.2">
      <c r="A218" s="10">
        <v>34</v>
      </c>
      <c r="B218" s="10" t="s">
        <v>63</v>
      </c>
      <c r="C218" s="29">
        <f>SUM(C219:C221)</f>
        <v>0</v>
      </c>
      <c r="D218" s="29">
        <f t="shared" si="380"/>
        <v>0</v>
      </c>
      <c r="E218" s="29"/>
      <c r="F218" s="29">
        <f t="shared" ref="F218:H218" si="821">E218/7.5345</f>
        <v>0</v>
      </c>
      <c r="G218" s="29">
        <f t="shared" ref="G218:S218" si="822">SUM(G219:G221)</f>
        <v>0</v>
      </c>
      <c r="H218" s="29">
        <f t="shared" si="821"/>
        <v>0</v>
      </c>
      <c r="I218" s="29">
        <f>SUM(I219:I221)</f>
        <v>0</v>
      </c>
      <c r="J218" s="29">
        <f t="shared" si="643"/>
        <v>0</v>
      </c>
      <c r="K218" s="29">
        <f t="shared" si="822"/>
        <v>0</v>
      </c>
      <c r="L218" s="29">
        <f t="shared" ref="L218" si="823">K218/7.5345</f>
        <v>0</v>
      </c>
      <c r="M218" s="29">
        <f t="shared" si="822"/>
        <v>0</v>
      </c>
      <c r="N218" s="29">
        <f t="shared" ref="N218" si="824">M218/7.5345</f>
        <v>0</v>
      </c>
      <c r="O218" s="29">
        <f t="shared" si="822"/>
        <v>0</v>
      </c>
      <c r="P218" s="29">
        <f t="shared" ref="P218" si="825">O218/7.5345</f>
        <v>0</v>
      </c>
      <c r="Q218" s="29">
        <f t="shared" si="822"/>
        <v>0</v>
      </c>
      <c r="R218" s="29">
        <f t="shared" ref="R218" si="826">Q218/7.5345</f>
        <v>0</v>
      </c>
      <c r="S218" s="29">
        <f t="shared" si="822"/>
        <v>0</v>
      </c>
      <c r="T218" s="29">
        <f t="shared" si="648"/>
        <v>0</v>
      </c>
      <c r="U218" s="44">
        <f t="shared" si="801"/>
        <v>0</v>
      </c>
      <c r="V218" s="29">
        <f t="shared" ref="V218" si="827">U218/7.5345</f>
        <v>0</v>
      </c>
      <c r="W218" s="29">
        <f>SUM(W219:W221)</f>
        <v>0</v>
      </c>
      <c r="X218" s="29">
        <f t="shared" ref="X218" si="828">W218/7.5345</f>
        <v>0</v>
      </c>
      <c r="Y218" s="29">
        <f>SUM(Y219:Y221)</f>
        <v>0</v>
      </c>
      <c r="Z218" s="29">
        <f t="shared" ref="Z218" si="829">Y218/7.5345</f>
        <v>0</v>
      </c>
    </row>
    <row r="219" spans="1:26" x14ac:dyDescent="0.2">
      <c r="A219" s="6">
        <v>34311</v>
      </c>
      <c r="B219" s="6" t="s">
        <v>64</v>
      </c>
      <c r="C219" s="31"/>
      <c r="D219" s="29">
        <f t="shared" si="380"/>
        <v>0</v>
      </c>
      <c r="E219" s="31"/>
      <c r="F219" s="29">
        <f t="shared" ref="F219:H219" si="830">E219/7.5345</f>
        <v>0</v>
      </c>
      <c r="G219" s="31"/>
      <c r="H219" s="29">
        <f t="shared" si="830"/>
        <v>0</v>
      </c>
      <c r="I219" s="31"/>
      <c r="J219" s="29">
        <f t="shared" si="643"/>
        <v>0</v>
      </c>
      <c r="K219" s="31"/>
      <c r="L219" s="29">
        <f t="shared" ref="L219" si="831">K219/7.5345</f>
        <v>0</v>
      </c>
      <c r="M219" s="31"/>
      <c r="N219" s="29">
        <f t="shared" ref="N219" si="832">M219/7.5345</f>
        <v>0</v>
      </c>
      <c r="O219" s="31"/>
      <c r="P219" s="29">
        <f t="shared" ref="P219" si="833">O219/7.5345</f>
        <v>0</v>
      </c>
      <c r="Q219" s="31"/>
      <c r="R219" s="29">
        <f t="shared" ref="R219" si="834">Q219/7.5345</f>
        <v>0</v>
      </c>
      <c r="S219" s="31"/>
      <c r="T219" s="29">
        <f t="shared" si="648"/>
        <v>0</v>
      </c>
      <c r="U219" s="29">
        <f t="shared" si="801"/>
        <v>0</v>
      </c>
      <c r="V219" s="29">
        <f t="shared" ref="V219" si="835">U219/7.5345</f>
        <v>0</v>
      </c>
      <c r="W219" s="31"/>
      <c r="X219" s="29">
        <f t="shared" ref="X219" si="836">W219/7.5345</f>
        <v>0</v>
      </c>
      <c r="Y219" s="31"/>
      <c r="Z219" s="29">
        <f t="shared" ref="Z219" si="837">Y219/7.5345</f>
        <v>0</v>
      </c>
    </row>
    <row r="220" spans="1:26" x14ac:dyDescent="0.2">
      <c r="A220" s="6">
        <v>34339</v>
      </c>
      <c r="B220" s="6" t="s">
        <v>65</v>
      </c>
      <c r="C220" s="31"/>
      <c r="D220" s="29">
        <f t="shared" si="380"/>
        <v>0</v>
      </c>
      <c r="E220" s="31"/>
      <c r="F220" s="29">
        <f t="shared" ref="F220:H220" si="838">E220/7.5345</f>
        <v>0</v>
      </c>
      <c r="G220" s="31"/>
      <c r="H220" s="29">
        <f t="shared" si="838"/>
        <v>0</v>
      </c>
      <c r="I220" s="31"/>
      <c r="J220" s="29">
        <f t="shared" si="643"/>
        <v>0</v>
      </c>
      <c r="K220" s="31"/>
      <c r="L220" s="29">
        <f t="shared" ref="L220" si="839">K220/7.5345</f>
        <v>0</v>
      </c>
      <c r="M220" s="31"/>
      <c r="N220" s="29">
        <f t="shared" ref="N220" si="840">M220/7.5345</f>
        <v>0</v>
      </c>
      <c r="O220" s="31"/>
      <c r="P220" s="29">
        <f t="shared" ref="P220" si="841">O220/7.5345</f>
        <v>0</v>
      </c>
      <c r="Q220" s="31"/>
      <c r="R220" s="29">
        <f t="shared" ref="R220" si="842">Q220/7.5345</f>
        <v>0</v>
      </c>
      <c r="S220" s="31"/>
      <c r="T220" s="29">
        <f t="shared" si="648"/>
        <v>0</v>
      </c>
      <c r="U220" s="29">
        <f t="shared" si="801"/>
        <v>0</v>
      </c>
      <c r="V220" s="29">
        <f t="shared" ref="V220" si="843">U220/7.5345</f>
        <v>0</v>
      </c>
      <c r="W220" s="31"/>
      <c r="X220" s="29">
        <f t="shared" ref="X220" si="844">W220/7.5345</f>
        <v>0</v>
      </c>
      <c r="Y220" s="31"/>
      <c r="Z220" s="29">
        <f t="shared" ref="Z220" si="845">Y220/7.5345</f>
        <v>0</v>
      </c>
    </row>
    <row r="221" spans="1:26" x14ac:dyDescent="0.2">
      <c r="A221" s="6">
        <v>34349</v>
      </c>
      <c r="B221" s="6" t="s">
        <v>88</v>
      </c>
      <c r="C221" s="31"/>
      <c r="D221" s="29">
        <f t="shared" si="380"/>
        <v>0</v>
      </c>
      <c r="E221" s="31"/>
      <c r="F221" s="29">
        <f t="shared" ref="F221:H221" si="846">E221/7.5345</f>
        <v>0</v>
      </c>
      <c r="G221" s="31"/>
      <c r="H221" s="29">
        <f t="shared" si="846"/>
        <v>0</v>
      </c>
      <c r="I221" s="31"/>
      <c r="J221" s="29">
        <f t="shared" si="643"/>
        <v>0</v>
      </c>
      <c r="K221" s="31"/>
      <c r="L221" s="29">
        <f t="shared" ref="L221" si="847">K221/7.5345</f>
        <v>0</v>
      </c>
      <c r="M221" s="31"/>
      <c r="N221" s="29">
        <f t="shared" ref="N221" si="848">M221/7.5345</f>
        <v>0</v>
      </c>
      <c r="O221" s="31"/>
      <c r="P221" s="29">
        <f t="shared" ref="P221" si="849">O221/7.5345</f>
        <v>0</v>
      </c>
      <c r="Q221" s="31"/>
      <c r="R221" s="29">
        <f t="shared" ref="R221" si="850">Q221/7.5345</f>
        <v>0</v>
      </c>
      <c r="S221" s="31"/>
      <c r="T221" s="29">
        <f t="shared" si="648"/>
        <v>0</v>
      </c>
      <c r="U221" s="29">
        <f t="shared" si="801"/>
        <v>0</v>
      </c>
      <c r="V221" s="29">
        <f t="shared" ref="V221" si="851">U221/7.5345</f>
        <v>0</v>
      </c>
      <c r="W221" s="31"/>
      <c r="X221" s="29">
        <f t="shared" ref="X221" si="852">W221/7.5345</f>
        <v>0</v>
      </c>
      <c r="Y221" s="31"/>
      <c r="Z221" s="29">
        <f t="shared" ref="Z221" si="853">Y221/7.5345</f>
        <v>0</v>
      </c>
    </row>
    <row r="222" spans="1:26" x14ac:dyDescent="0.2">
      <c r="A222" s="10">
        <v>4</v>
      </c>
      <c r="B222" s="10" t="s">
        <v>120</v>
      </c>
      <c r="C222" s="29">
        <f>SUM(C223:C223)</f>
        <v>85000</v>
      </c>
      <c r="D222" s="29">
        <f t="shared" si="380"/>
        <v>11281.438715243214</v>
      </c>
      <c r="E222" s="29">
        <f t="shared" ref="E222:S222" si="854">SUM(E223:E223)</f>
        <v>0</v>
      </c>
      <c r="F222" s="29">
        <f t="shared" ref="F222:H222" si="855">E222/7.5345</f>
        <v>0</v>
      </c>
      <c r="G222" s="29">
        <f t="shared" si="854"/>
        <v>0</v>
      </c>
      <c r="H222" s="29">
        <f t="shared" si="855"/>
        <v>0</v>
      </c>
      <c r="I222" s="29">
        <f t="shared" si="854"/>
        <v>25000</v>
      </c>
      <c r="J222" s="29">
        <f t="shared" si="643"/>
        <v>3318.0702103656513</v>
      </c>
      <c r="K222" s="29">
        <f t="shared" si="854"/>
        <v>0</v>
      </c>
      <c r="L222" s="29">
        <f t="shared" ref="L222" si="856">K222/7.5345</f>
        <v>0</v>
      </c>
      <c r="M222" s="29">
        <f t="shared" si="854"/>
        <v>1963</v>
      </c>
      <c r="N222" s="29">
        <f t="shared" ref="N222" si="857">M222/7.5345</f>
        <v>260.53487291791095</v>
      </c>
      <c r="O222" s="29">
        <f t="shared" si="854"/>
        <v>7985</v>
      </c>
      <c r="P222" s="29">
        <f t="shared" ref="P222" si="858">O222/7.5345</f>
        <v>1059.7916251907891</v>
      </c>
      <c r="Q222" s="29">
        <f t="shared" si="854"/>
        <v>0</v>
      </c>
      <c r="R222" s="29">
        <f t="shared" ref="R222" si="859">Q222/7.5345</f>
        <v>0</v>
      </c>
      <c r="S222" s="29">
        <f t="shared" si="854"/>
        <v>0</v>
      </c>
      <c r="T222" s="29">
        <f t="shared" si="648"/>
        <v>0</v>
      </c>
      <c r="U222" s="29"/>
      <c r="V222" s="29">
        <f t="shared" ref="V222" si="860">U222/7.5345</f>
        <v>0</v>
      </c>
      <c r="W222" s="29"/>
      <c r="X222" s="29">
        <f t="shared" ref="X222" si="861">W222/7.5345</f>
        <v>0</v>
      </c>
      <c r="Y222" s="29"/>
      <c r="Z222" s="29">
        <f t="shared" ref="Z222" si="862">Y222/7.5345</f>
        <v>0</v>
      </c>
    </row>
    <row r="223" spans="1:26" x14ac:dyDescent="0.2">
      <c r="A223" s="10">
        <v>42</v>
      </c>
      <c r="B223" s="10" t="s">
        <v>121</v>
      </c>
      <c r="C223" s="29">
        <f>SUM(C224:C229)</f>
        <v>85000</v>
      </c>
      <c r="D223" s="29">
        <f t="shared" si="380"/>
        <v>11281.438715243214</v>
      </c>
      <c r="E223" s="29"/>
      <c r="F223" s="29">
        <f t="shared" ref="F223:H223" si="863">E223/7.5345</f>
        <v>0</v>
      </c>
      <c r="G223" s="29">
        <f t="shared" ref="G223:S223" si="864">SUM(G224:G229)</f>
        <v>0</v>
      </c>
      <c r="H223" s="29">
        <f t="shared" si="863"/>
        <v>0</v>
      </c>
      <c r="I223" s="29">
        <f>SUM(I224:I229)</f>
        <v>25000</v>
      </c>
      <c r="J223" s="29">
        <f t="shared" si="643"/>
        <v>3318.0702103656513</v>
      </c>
      <c r="K223" s="29">
        <f t="shared" si="864"/>
        <v>0</v>
      </c>
      <c r="L223" s="29">
        <f t="shared" ref="L223" si="865">K223/7.5345</f>
        <v>0</v>
      </c>
      <c r="M223" s="29">
        <f t="shared" si="864"/>
        <v>1963</v>
      </c>
      <c r="N223" s="29">
        <f t="shared" ref="N223" si="866">M223/7.5345</f>
        <v>260.53487291791095</v>
      </c>
      <c r="O223" s="29">
        <f t="shared" si="864"/>
        <v>7985</v>
      </c>
      <c r="P223" s="29">
        <f t="shared" ref="P223" si="867">O223/7.5345</f>
        <v>1059.7916251907891</v>
      </c>
      <c r="Q223" s="29">
        <f t="shared" si="864"/>
        <v>0</v>
      </c>
      <c r="R223" s="29">
        <f t="shared" ref="R223" si="868">Q223/7.5345</f>
        <v>0</v>
      </c>
      <c r="S223" s="29">
        <f t="shared" si="864"/>
        <v>0</v>
      </c>
      <c r="T223" s="29">
        <f t="shared" si="648"/>
        <v>0</v>
      </c>
      <c r="U223" s="44">
        <v>119948</v>
      </c>
      <c r="V223" s="29">
        <f t="shared" ref="V223" si="869">U223/7.5345</f>
        <v>15919.835423717564</v>
      </c>
      <c r="W223" s="44">
        <v>120000</v>
      </c>
      <c r="X223" s="29">
        <f t="shared" ref="X223" si="870">W223/7.5345</f>
        <v>15926.737009755125</v>
      </c>
      <c r="Y223" s="44">
        <v>120000</v>
      </c>
      <c r="Z223" s="29">
        <f t="shared" ref="Z223" si="871">Y223/7.5345</f>
        <v>15926.737009755125</v>
      </c>
    </row>
    <row r="224" spans="1:26" x14ac:dyDescent="0.2">
      <c r="A224" s="6">
        <v>42149</v>
      </c>
      <c r="B224" s="6" t="s">
        <v>122</v>
      </c>
      <c r="C224" s="31"/>
      <c r="D224" s="29">
        <f t="shared" si="380"/>
        <v>0</v>
      </c>
      <c r="E224" s="31"/>
      <c r="F224" s="29">
        <f t="shared" ref="F224:H224" si="872">E224/7.5345</f>
        <v>0</v>
      </c>
      <c r="G224" s="31"/>
      <c r="H224" s="29">
        <f t="shared" si="872"/>
        <v>0</v>
      </c>
      <c r="I224" s="31"/>
      <c r="J224" s="29">
        <f t="shared" si="643"/>
        <v>0</v>
      </c>
      <c r="K224" s="31"/>
      <c r="L224" s="29">
        <f t="shared" ref="L224" si="873">K224/7.5345</f>
        <v>0</v>
      </c>
      <c r="M224" s="31"/>
      <c r="N224" s="29">
        <f t="shared" ref="N224" si="874">M224/7.5345</f>
        <v>0</v>
      </c>
      <c r="O224" s="31"/>
      <c r="P224" s="29">
        <f t="shared" ref="P224" si="875">O224/7.5345</f>
        <v>0</v>
      </c>
      <c r="Q224" s="31"/>
      <c r="R224" s="29">
        <f t="shared" ref="R224" si="876">Q224/7.5345</f>
        <v>0</v>
      </c>
      <c r="S224" s="31"/>
      <c r="T224" s="29">
        <f t="shared" si="648"/>
        <v>0</v>
      </c>
      <c r="U224" s="29">
        <f>SUM(C224:S224)</f>
        <v>0</v>
      </c>
      <c r="V224" s="29">
        <f t="shared" ref="V224" si="877">U224/7.5345</f>
        <v>0</v>
      </c>
      <c r="W224" s="31"/>
      <c r="X224" s="29">
        <f t="shared" ref="X224" si="878">W224/7.5345</f>
        <v>0</v>
      </c>
      <c r="Y224" s="31"/>
      <c r="Z224" s="29">
        <f t="shared" ref="Z224" si="879">Y224/7.5345</f>
        <v>0</v>
      </c>
    </row>
    <row r="225" spans="1:26" x14ac:dyDescent="0.2">
      <c r="A225" s="6">
        <v>42273</v>
      </c>
      <c r="B225" s="6" t="s">
        <v>100</v>
      </c>
      <c r="C225" s="31"/>
      <c r="D225" s="29">
        <f t="shared" si="380"/>
        <v>0</v>
      </c>
      <c r="E225" s="31"/>
      <c r="F225" s="29">
        <f t="shared" ref="F225:H225" si="880">E225/7.5345</f>
        <v>0</v>
      </c>
      <c r="G225" s="31"/>
      <c r="H225" s="29">
        <f t="shared" si="880"/>
        <v>0</v>
      </c>
      <c r="I225" s="31">
        <v>25000</v>
      </c>
      <c r="J225" s="29">
        <f t="shared" si="643"/>
        <v>3318.0702103656513</v>
      </c>
      <c r="K225" s="31"/>
      <c r="L225" s="29">
        <f t="shared" ref="L225" si="881">K225/7.5345</f>
        <v>0</v>
      </c>
      <c r="M225" s="31"/>
      <c r="N225" s="29">
        <f t="shared" ref="N225" si="882">M225/7.5345</f>
        <v>0</v>
      </c>
      <c r="O225" s="31">
        <v>6985</v>
      </c>
      <c r="P225" s="29">
        <f t="shared" ref="P225" si="883">O225/7.5345</f>
        <v>927.06881677616298</v>
      </c>
      <c r="Q225" s="31"/>
      <c r="R225" s="29">
        <f t="shared" ref="R225" si="884">Q225/7.5345</f>
        <v>0</v>
      </c>
      <c r="S225" s="31"/>
      <c r="T225" s="29">
        <f t="shared" si="648"/>
        <v>0</v>
      </c>
      <c r="U225" s="29">
        <v>31985</v>
      </c>
      <c r="V225" s="29">
        <f t="shared" ref="V225" si="885">U225/7.5345</f>
        <v>4245.139027141814</v>
      </c>
      <c r="W225" s="31"/>
      <c r="X225" s="29">
        <f t="shared" ref="X225" si="886">W225/7.5345</f>
        <v>0</v>
      </c>
      <c r="Y225" s="31"/>
      <c r="Z225" s="29">
        <f t="shared" ref="Z225" si="887">Y225/7.5345</f>
        <v>0</v>
      </c>
    </row>
    <row r="226" spans="1:26" x14ac:dyDescent="0.2">
      <c r="A226" s="6">
        <v>42319</v>
      </c>
      <c r="B226" s="6" t="s">
        <v>123</v>
      </c>
      <c r="C226" s="31"/>
      <c r="D226" s="29">
        <f t="shared" si="380"/>
        <v>0</v>
      </c>
      <c r="E226" s="31"/>
      <c r="F226" s="29">
        <f t="shared" ref="F226:H226" si="888">E226/7.5345</f>
        <v>0</v>
      </c>
      <c r="G226" s="31"/>
      <c r="H226" s="29">
        <f t="shared" si="888"/>
        <v>0</v>
      </c>
      <c r="I226" s="31"/>
      <c r="J226" s="29">
        <f t="shared" si="643"/>
        <v>0</v>
      </c>
      <c r="K226" s="31"/>
      <c r="L226" s="29">
        <f t="shared" ref="L226" si="889">K226/7.5345</f>
        <v>0</v>
      </c>
      <c r="M226" s="31"/>
      <c r="N226" s="29">
        <f t="shared" ref="N226" si="890">M226/7.5345</f>
        <v>0</v>
      </c>
      <c r="O226" s="31"/>
      <c r="P226" s="29">
        <f t="shared" ref="P226" si="891">O226/7.5345</f>
        <v>0</v>
      </c>
      <c r="Q226" s="31"/>
      <c r="R226" s="29">
        <f t="shared" ref="R226" si="892">Q226/7.5345</f>
        <v>0</v>
      </c>
      <c r="S226" s="31"/>
      <c r="T226" s="29">
        <f t="shared" si="648"/>
        <v>0</v>
      </c>
      <c r="U226" s="29">
        <f>SUM(C226:S226)</f>
        <v>0</v>
      </c>
      <c r="V226" s="29">
        <f t="shared" ref="V226" si="893">U226/7.5345</f>
        <v>0</v>
      </c>
      <c r="W226" s="31"/>
      <c r="X226" s="29">
        <f t="shared" ref="X226" si="894">W226/7.5345</f>
        <v>0</v>
      </c>
      <c r="Y226" s="31"/>
      <c r="Z226" s="29">
        <f t="shared" ref="Z226" si="895">Y226/7.5345</f>
        <v>0</v>
      </c>
    </row>
    <row r="227" spans="1:26" x14ac:dyDescent="0.2">
      <c r="A227" s="6">
        <v>42411</v>
      </c>
      <c r="B227" s="6" t="s">
        <v>124</v>
      </c>
      <c r="C227" s="31"/>
      <c r="D227" s="29">
        <f t="shared" si="380"/>
        <v>0</v>
      </c>
      <c r="E227" s="31"/>
      <c r="F227" s="29">
        <f t="shared" ref="F227:H227" si="896">E227/7.5345</f>
        <v>0</v>
      </c>
      <c r="G227" s="31"/>
      <c r="H227" s="29">
        <f t="shared" si="896"/>
        <v>0</v>
      </c>
      <c r="I227" s="31"/>
      <c r="J227" s="29">
        <f t="shared" si="643"/>
        <v>0</v>
      </c>
      <c r="K227" s="31"/>
      <c r="L227" s="29">
        <f t="shared" ref="L227" si="897">K227/7.5345</f>
        <v>0</v>
      </c>
      <c r="M227" s="31">
        <v>1963</v>
      </c>
      <c r="N227" s="29">
        <f t="shared" ref="N227" si="898">M227/7.5345</f>
        <v>260.53487291791095</v>
      </c>
      <c r="O227" s="31">
        <v>1000</v>
      </c>
      <c r="P227" s="29">
        <f t="shared" ref="P227" si="899">O227/7.5345</f>
        <v>132.72280841462606</v>
      </c>
      <c r="Q227" s="31"/>
      <c r="R227" s="29">
        <f t="shared" ref="R227" si="900">Q227/7.5345</f>
        <v>0</v>
      </c>
      <c r="S227" s="31"/>
      <c r="T227" s="29">
        <f t="shared" si="648"/>
        <v>0</v>
      </c>
      <c r="U227" s="29">
        <v>2963</v>
      </c>
      <c r="V227" s="29">
        <f t="shared" ref="V227" si="901">U227/7.5345</f>
        <v>393.25768133253695</v>
      </c>
      <c r="W227" s="31"/>
      <c r="X227" s="29">
        <f t="shared" ref="X227" si="902">W227/7.5345</f>
        <v>0</v>
      </c>
      <c r="Y227" s="31"/>
      <c r="Z227" s="29">
        <f t="shared" ref="Z227" si="903">Y227/7.5345</f>
        <v>0</v>
      </c>
    </row>
    <row r="228" spans="1:26" x14ac:dyDescent="0.2">
      <c r="A228" s="46">
        <v>424110</v>
      </c>
      <c r="B228" s="18" t="s">
        <v>192</v>
      </c>
      <c r="C228" s="31">
        <v>85000</v>
      </c>
      <c r="D228" s="29">
        <f t="shared" ref="D228:D232" si="904">C228/7.5345</f>
        <v>11281.438715243214</v>
      </c>
      <c r="E228" s="31"/>
      <c r="F228" s="29">
        <f t="shared" ref="F228:H228" si="905">E228/7.5345</f>
        <v>0</v>
      </c>
      <c r="G228" s="31"/>
      <c r="H228" s="29">
        <f t="shared" si="905"/>
        <v>0</v>
      </c>
      <c r="I228" s="31"/>
      <c r="J228" s="29">
        <f t="shared" ref="J228:J232" si="906">I228/7.5345</f>
        <v>0</v>
      </c>
      <c r="K228" s="31"/>
      <c r="L228" s="29">
        <f t="shared" ref="L228" si="907">K228/7.5345</f>
        <v>0</v>
      </c>
      <c r="M228" s="31"/>
      <c r="N228" s="29">
        <f t="shared" ref="N228" si="908">M228/7.5345</f>
        <v>0</v>
      </c>
      <c r="O228" s="31"/>
      <c r="P228" s="29">
        <f t="shared" ref="P228" si="909">O228/7.5345</f>
        <v>0</v>
      </c>
      <c r="Q228" s="31"/>
      <c r="R228" s="29">
        <f t="shared" ref="R228" si="910">Q228/7.5345</f>
        <v>0</v>
      </c>
      <c r="S228" s="31"/>
      <c r="T228" s="29">
        <f t="shared" ref="T228:T232" si="911">S228/7.5345</f>
        <v>0</v>
      </c>
      <c r="U228" s="29">
        <f>SUM(C228,E228,G228,I228,K228,M228,O228)</f>
        <v>85000</v>
      </c>
      <c r="V228" s="29">
        <f t="shared" ref="V228" si="912">U228/7.5345</f>
        <v>11281.438715243214</v>
      </c>
      <c r="W228" s="31"/>
      <c r="X228" s="29">
        <f t="shared" ref="X228" si="913">W228/7.5345</f>
        <v>0</v>
      </c>
      <c r="Y228" s="31"/>
      <c r="Z228" s="29">
        <f t="shared" ref="Z228" si="914">Y228/7.5345</f>
        <v>0</v>
      </c>
    </row>
    <row r="229" spans="1:26" x14ac:dyDescent="0.2">
      <c r="A229" s="18">
        <v>45411</v>
      </c>
      <c r="B229" s="18" t="s">
        <v>125</v>
      </c>
      <c r="C229" s="31"/>
      <c r="D229" s="29">
        <f t="shared" si="904"/>
        <v>0</v>
      </c>
      <c r="E229" s="31"/>
      <c r="F229" s="29">
        <f t="shared" ref="F229:H229" si="915">E229/7.5345</f>
        <v>0</v>
      </c>
      <c r="G229" s="31"/>
      <c r="H229" s="29">
        <f t="shared" si="915"/>
        <v>0</v>
      </c>
      <c r="I229" s="31"/>
      <c r="J229" s="29">
        <f t="shared" si="906"/>
        <v>0</v>
      </c>
      <c r="K229" s="31"/>
      <c r="L229" s="29">
        <f t="shared" ref="L229" si="916">K229/7.5345</f>
        <v>0</v>
      </c>
      <c r="M229" s="31"/>
      <c r="N229" s="29">
        <f t="shared" ref="N229" si="917">M229/7.5345</f>
        <v>0</v>
      </c>
      <c r="O229" s="31"/>
      <c r="P229" s="29">
        <f t="shared" ref="P229" si="918">O229/7.5345</f>
        <v>0</v>
      </c>
      <c r="Q229" s="31"/>
      <c r="R229" s="29">
        <f t="shared" ref="R229" si="919">Q229/7.5345</f>
        <v>0</v>
      </c>
      <c r="S229" s="31"/>
      <c r="T229" s="29">
        <f t="shared" si="911"/>
        <v>0</v>
      </c>
      <c r="U229" s="29">
        <f>SUM(C229+G229+K229+M229+O229+Q229+S229)</f>
        <v>0</v>
      </c>
      <c r="V229" s="29">
        <f t="shared" ref="V229" si="920">U229/7.5345</f>
        <v>0</v>
      </c>
      <c r="W229" s="31"/>
      <c r="X229" s="29">
        <f t="shared" ref="X229" si="921">W229/7.5345</f>
        <v>0</v>
      </c>
      <c r="Y229" s="31"/>
      <c r="Z229" s="29">
        <f t="shared" ref="Z229" si="922">Y229/7.5345</f>
        <v>0</v>
      </c>
    </row>
    <row r="230" spans="1:26" x14ac:dyDescent="0.2">
      <c r="A230" s="24" t="s">
        <v>127</v>
      </c>
      <c r="B230" s="16"/>
      <c r="C230" s="29">
        <f>SUM(C164+C222)</f>
        <v>4662500</v>
      </c>
      <c r="D230" s="29">
        <f t="shared" si="904"/>
        <v>618820.0942331939</v>
      </c>
      <c r="E230" s="29"/>
      <c r="F230" s="29">
        <f t="shared" ref="F230:H230" si="923">E230/7.5345</f>
        <v>0</v>
      </c>
      <c r="G230" s="29">
        <f>SUM(G164+G222)</f>
        <v>171000</v>
      </c>
      <c r="H230" s="29">
        <f t="shared" si="923"/>
        <v>22695.600238901054</v>
      </c>
      <c r="I230" s="29">
        <f>SUM(I165,I170,I223)</f>
        <v>344023</v>
      </c>
      <c r="J230" s="29">
        <f t="shared" si="906"/>
        <v>45659.6987192249</v>
      </c>
      <c r="K230" s="29">
        <f>SUM(K171:K221)</f>
        <v>338000</v>
      </c>
      <c r="L230" s="29">
        <f t="shared" ref="L230" si="924">K230/7.5345</f>
        <v>44860.309244143602</v>
      </c>
      <c r="M230" s="29">
        <f>SUM(M164+M222)</f>
        <v>8963</v>
      </c>
      <c r="N230" s="29">
        <f t="shared" ref="N230" si="925">M230/7.5345</f>
        <v>1189.5945318202932</v>
      </c>
      <c r="O230" s="29">
        <f>SUM(O165+O170+O218+O223)</f>
        <v>7985</v>
      </c>
      <c r="P230" s="29">
        <f t="shared" ref="P230" si="926">O230/7.5345</f>
        <v>1059.7916251907891</v>
      </c>
      <c r="Q230" s="29"/>
      <c r="R230" s="29">
        <f t="shared" ref="R230" si="927">Q230/7.5345</f>
        <v>0</v>
      </c>
      <c r="S230" s="29">
        <f>SUM(S164+S222)</f>
        <v>0</v>
      </c>
      <c r="T230" s="29">
        <f t="shared" si="911"/>
        <v>0</v>
      </c>
      <c r="U230" s="29"/>
      <c r="V230" s="29">
        <f t="shared" ref="V230" si="928">U230/7.5345</f>
        <v>0</v>
      </c>
      <c r="W230" s="29"/>
      <c r="X230" s="29">
        <f t="shared" ref="X230" si="929">W230/7.5345</f>
        <v>0</v>
      </c>
      <c r="Y230" s="29"/>
      <c r="Z230" s="29">
        <f t="shared" ref="Z230" si="930">Y230/7.5345</f>
        <v>0</v>
      </c>
    </row>
    <row r="231" spans="1:26" ht="13.5" thickBot="1" x14ac:dyDescent="0.25">
      <c r="A231" s="52">
        <v>92221</v>
      </c>
      <c r="B231" s="13" t="s">
        <v>198</v>
      </c>
      <c r="C231" s="34"/>
      <c r="D231" s="29">
        <f t="shared" si="904"/>
        <v>0</v>
      </c>
      <c r="E231" s="34"/>
      <c r="F231" s="29">
        <f t="shared" ref="F231:H231" si="931">E231/7.5345</f>
        <v>0</v>
      </c>
      <c r="G231" s="34"/>
      <c r="H231" s="29">
        <f t="shared" si="931"/>
        <v>0</v>
      </c>
      <c r="I231" s="53"/>
      <c r="J231" s="29">
        <f t="shared" si="906"/>
        <v>0</v>
      </c>
      <c r="K231" s="53"/>
      <c r="L231" s="29">
        <f t="shared" ref="L231" si="932">K231/7.5345</f>
        <v>0</v>
      </c>
      <c r="M231" s="34"/>
      <c r="N231" s="29">
        <f t="shared" ref="N231" si="933">M231/7.5345</f>
        <v>0</v>
      </c>
      <c r="O231" s="34"/>
      <c r="P231" s="29">
        <f t="shared" ref="P231" si="934">O231/7.5345</f>
        <v>0</v>
      </c>
      <c r="Q231" s="34"/>
      <c r="R231" s="29">
        <f t="shared" ref="R231" si="935">Q231/7.5345</f>
        <v>0</v>
      </c>
      <c r="S231" s="42"/>
      <c r="T231" s="29">
        <f t="shared" si="911"/>
        <v>0</v>
      </c>
      <c r="U231" s="42"/>
      <c r="V231" s="29">
        <f t="shared" ref="V231" si="936">U231/7.5345</f>
        <v>0</v>
      </c>
      <c r="W231" s="42"/>
      <c r="X231" s="29">
        <f t="shared" ref="X231" si="937">W231/7.5345</f>
        <v>0</v>
      </c>
      <c r="Y231" s="42"/>
      <c r="Z231" s="29">
        <f t="shared" ref="Z231" si="938">Y231/7.5345</f>
        <v>0</v>
      </c>
    </row>
    <row r="232" spans="1:26" ht="13.5" thickBot="1" x14ac:dyDescent="0.25">
      <c r="A232" s="15"/>
      <c r="B232" s="95" t="s">
        <v>128</v>
      </c>
      <c r="C232" s="60">
        <f t="shared" ref="C232:S232" si="939">SUM(C151+C230)</f>
        <v>4662500</v>
      </c>
      <c r="D232" s="81">
        <f t="shared" si="904"/>
        <v>618820.0942331939</v>
      </c>
      <c r="E232" s="61">
        <f t="shared" si="939"/>
        <v>125492</v>
      </c>
      <c r="F232" s="84">
        <v>16655.650000000001</v>
      </c>
      <c r="G232" s="60">
        <f t="shared" si="939"/>
        <v>171000</v>
      </c>
      <c r="H232" s="81">
        <f t="shared" ref="H232" si="940">G232/7.5345</f>
        <v>22695.600238901054</v>
      </c>
      <c r="I232" s="60">
        <f>SUM(I165,I170,I223)</f>
        <v>344023</v>
      </c>
      <c r="J232" s="81">
        <f t="shared" si="906"/>
        <v>45659.6987192249</v>
      </c>
      <c r="K232" s="60">
        <f>SUM(K165,K170,K218,K223)</f>
        <v>338000</v>
      </c>
      <c r="L232" s="81">
        <f t="shared" ref="L232" si="941">K232/7.5345</f>
        <v>44860.309244143602</v>
      </c>
      <c r="M232" s="60">
        <f t="shared" si="939"/>
        <v>8963</v>
      </c>
      <c r="N232" s="81">
        <f t="shared" ref="N232" si="942">M232/7.5345</f>
        <v>1189.5945318202932</v>
      </c>
      <c r="O232" s="60">
        <f t="shared" si="939"/>
        <v>7985</v>
      </c>
      <c r="P232" s="81">
        <f t="shared" ref="P232" si="943">O232/7.5345</f>
        <v>1059.7916251907891</v>
      </c>
      <c r="Q232" s="60">
        <f t="shared" si="939"/>
        <v>0</v>
      </c>
      <c r="R232" s="81">
        <f t="shared" ref="R232" si="944">Q232/7.5345</f>
        <v>0</v>
      </c>
      <c r="S232" s="60">
        <f t="shared" si="939"/>
        <v>0</v>
      </c>
      <c r="T232" s="29">
        <f t="shared" si="911"/>
        <v>0</v>
      </c>
      <c r="U232" s="60">
        <v>5532471</v>
      </c>
      <c r="V232" s="81">
        <v>734286</v>
      </c>
      <c r="W232" s="62">
        <f>SUM(W165,W170,W218,W223)</f>
        <v>5392939</v>
      </c>
      <c r="X232" s="81">
        <f t="shared" ref="X232" si="945">W232/7.5345</f>
        <v>715766.00968876493</v>
      </c>
      <c r="Y232" s="64">
        <f>SUM(Y165,Y170,Y218,Y223)</f>
        <v>5392939</v>
      </c>
      <c r="Z232" s="81">
        <f t="shared" ref="Z232" si="946">Y232/7.5345</f>
        <v>715766.00968876493</v>
      </c>
    </row>
    <row r="233" spans="1:26" x14ac:dyDescent="0.2">
      <c r="A233" s="13">
        <v>92221</v>
      </c>
      <c r="B233" s="13" t="s">
        <v>198</v>
      </c>
      <c r="C233" s="13"/>
      <c r="D233" s="13"/>
      <c r="E233" s="13"/>
      <c r="F233" s="13"/>
      <c r="G233" s="13"/>
      <c r="H233" s="13"/>
      <c r="I233" s="51"/>
      <c r="J233" s="51"/>
      <c r="K233" s="51"/>
      <c r="L233" s="51"/>
      <c r="M233" s="13"/>
      <c r="N233" s="13"/>
      <c r="O233" s="13"/>
      <c r="P233" s="13"/>
      <c r="Q233" s="13"/>
      <c r="R233" s="13"/>
      <c r="S233" s="13"/>
      <c r="T233" s="13"/>
      <c r="U233" s="13"/>
      <c r="V233" s="63">
        <v>16655.650000000001</v>
      </c>
      <c r="W233" s="63" t="s">
        <v>208</v>
      </c>
      <c r="X233" s="63">
        <v>16655.650000000001</v>
      </c>
      <c r="Y233" s="63" t="s">
        <v>208</v>
      </c>
      <c r="Z233" s="93">
        <v>16655.650000000001</v>
      </c>
    </row>
    <row r="234" spans="1:26" x14ac:dyDescent="0.2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82">
        <v>750941</v>
      </c>
      <c r="W234" s="47">
        <v>5518492</v>
      </c>
      <c r="X234" s="82">
        <v>732421</v>
      </c>
      <c r="Y234" s="47">
        <v>5518492</v>
      </c>
      <c r="Z234" s="81">
        <v>732421</v>
      </c>
    </row>
    <row r="235" spans="1:26" x14ac:dyDescent="0.2">
      <c r="A235" s="97"/>
      <c r="B235" s="97"/>
      <c r="C235" s="97"/>
      <c r="D235" s="57"/>
    </row>
    <row r="237" spans="1:26" x14ac:dyDescent="0.2">
      <c r="B237" s="4"/>
    </row>
    <row r="238" spans="1:26" x14ac:dyDescent="0.2">
      <c r="B238" s="13"/>
    </row>
  </sheetData>
  <mergeCells count="14">
    <mergeCell ref="W8:Y8"/>
    <mergeCell ref="A1:Y1"/>
    <mergeCell ref="A2:Y2"/>
    <mergeCell ref="B4:M4"/>
    <mergeCell ref="C7:S7"/>
    <mergeCell ref="I3:K3"/>
    <mergeCell ref="C8:G8"/>
    <mergeCell ref="B68:I68"/>
    <mergeCell ref="A235:C235"/>
    <mergeCell ref="A65:C65"/>
    <mergeCell ref="B135:K135"/>
    <mergeCell ref="B125:I125"/>
    <mergeCell ref="B67:C67"/>
    <mergeCell ref="B160:E160"/>
  </mergeCells>
  <phoneticPr fontId="0" type="noConversion"/>
  <pageMargins left="0.23622047244094491" right="0" top="0.74803149606299213" bottom="0.74803149606299213" header="0.31496062992125984" footer="0.31496062992125984"/>
  <pageSetup paperSize="9" scale="60" fitToHeight="0" orientation="landscape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53"/>
  <sheetViews>
    <sheetView workbookViewId="0">
      <selection activeCell="T13" sqref="T13"/>
    </sheetView>
  </sheetViews>
  <sheetFormatPr defaultRowHeight="12.75" x14ac:dyDescent="0.2"/>
  <cols>
    <col min="1" max="1" width="5.140625" customWidth="1"/>
    <col min="2" max="2" width="21.7109375" customWidth="1"/>
    <col min="3" max="3" width="8.85546875" customWidth="1"/>
    <col min="4" max="4" width="8.140625" customWidth="1"/>
    <col min="5" max="5" width="8.85546875" customWidth="1"/>
    <col min="7" max="7" width="9.28515625" customWidth="1"/>
    <col min="8" max="9" width="8" customWidth="1"/>
    <col min="10" max="10" width="8.140625" customWidth="1"/>
    <col min="11" max="11" width="8" customWidth="1"/>
    <col min="12" max="12" width="10.85546875" customWidth="1"/>
  </cols>
  <sheetData>
    <row r="1" spans="1:14" ht="15.75" x14ac:dyDescent="0.25">
      <c r="A1" s="101" t="s">
        <v>151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ht="15.75" x14ac:dyDescent="0.25">
      <c r="A2" s="101" t="s">
        <v>157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4" x14ac:dyDescent="0.2">
      <c r="F3" s="106" t="s">
        <v>141</v>
      </c>
      <c r="G3" s="106"/>
    </row>
    <row r="4" spans="1:14" x14ac:dyDescent="0.2">
      <c r="B4" s="102" t="s">
        <v>136</v>
      </c>
      <c r="C4" s="102"/>
      <c r="D4" s="102"/>
      <c r="E4" s="102"/>
      <c r="F4" s="102"/>
      <c r="G4" s="102"/>
      <c r="H4" s="102"/>
    </row>
    <row r="5" spans="1:14" ht="13.5" thickBot="1" x14ac:dyDescent="0.25"/>
    <row r="6" spans="1:14" ht="13.5" thickBot="1" x14ac:dyDescent="0.25">
      <c r="A6" s="21" t="s">
        <v>2</v>
      </c>
      <c r="B6" s="21"/>
      <c r="C6" s="103" t="s">
        <v>36</v>
      </c>
      <c r="D6" s="104"/>
      <c r="E6" s="104"/>
      <c r="F6" s="104"/>
      <c r="G6" s="104"/>
      <c r="H6" s="104"/>
      <c r="I6" s="104"/>
      <c r="J6" s="104"/>
      <c r="K6" s="105"/>
      <c r="L6" s="20"/>
    </row>
    <row r="7" spans="1:14" ht="13.5" thickBot="1" x14ac:dyDescent="0.25">
      <c r="A7" s="4"/>
      <c r="B7" s="4"/>
      <c r="C7" s="103" t="s">
        <v>35</v>
      </c>
      <c r="D7" s="104"/>
      <c r="E7" s="105"/>
      <c r="F7" s="5" t="s">
        <v>67</v>
      </c>
      <c r="G7" s="5" t="s">
        <v>68</v>
      </c>
      <c r="H7" s="5" t="s">
        <v>70</v>
      </c>
      <c r="I7" s="5" t="s">
        <v>71</v>
      </c>
      <c r="J7" s="5" t="s">
        <v>69</v>
      </c>
      <c r="K7" s="5" t="s">
        <v>92</v>
      </c>
      <c r="L7" s="22" t="s">
        <v>72</v>
      </c>
      <c r="M7" s="99" t="s">
        <v>112</v>
      </c>
      <c r="N7" s="107"/>
    </row>
    <row r="8" spans="1:14" x14ac:dyDescent="0.2">
      <c r="A8" s="6" t="s">
        <v>0</v>
      </c>
      <c r="B8" s="7" t="s">
        <v>1</v>
      </c>
      <c r="C8" s="8" t="s">
        <v>3</v>
      </c>
      <c r="D8" s="8" t="s">
        <v>6</v>
      </c>
      <c r="E8" s="8" t="s">
        <v>131</v>
      </c>
      <c r="F8" s="9" t="s">
        <v>66</v>
      </c>
      <c r="G8" s="9" t="s">
        <v>90</v>
      </c>
      <c r="H8" s="8" t="s">
        <v>4</v>
      </c>
      <c r="I8" s="8" t="s">
        <v>5</v>
      </c>
      <c r="J8" s="8" t="s">
        <v>91</v>
      </c>
      <c r="K8" s="8" t="s">
        <v>93</v>
      </c>
      <c r="L8" s="23" t="s">
        <v>140</v>
      </c>
      <c r="M8" s="23" t="s">
        <v>152</v>
      </c>
      <c r="N8" s="23" t="s">
        <v>153</v>
      </c>
    </row>
    <row r="9" spans="1:14" x14ac:dyDescent="0.2">
      <c r="A9" s="6"/>
      <c r="B9" s="6"/>
      <c r="C9" s="7">
        <v>1</v>
      </c>
      <c r="D9" s="7">
        <v>2</v>
      </c>
      <c r="E9" s="7">
        <v>3</v>
      </c>
      <c r="F9" s="7">
        <v>4</v>
      </c>
      <c r="G9" s="7">
        <v>5</v>
      </c>
      <c r="H9" s="7">
        <v>6</v>
      </c>
      <c r="I9" s="7">
        <v>7</v>
      </c>
      <c r="J9" s="7">
        <v>8</v>
      </c>
      <c r="K9" s="7">
        <v>9</v>
      </c>
      <c r="L9" s="7"/>
      <c r="M9" s="17"/>
      <c r="N9" s="17"/>
    </row>
    <row r="10" spans="1:14" x14ac:dyDescent="0.2">
      <c r="A10" s="10">
        <v>6</v>
      </c>
      <c r="B10" s="10" t="s">
        <v>7</v>
      </c>
      <c r="C10" s="10">
        <f>SUM(C11+C26+C31+C33+C38)</f>
        <v>0</v>
      </c>
      <c r="D10" s="10">
        <f t="shared" ref="D10:N10" si="0">SUM(D11+D26+D31+D33+D38)</f>
        <v>0</v>
      </c>
      <c r="E10" s="10">
        <f t="shared" si="0"/>
        <v>0</v>
      </c>
      <c r="F10" s="10">
        <f t="shared" si="0"/>
        <v>0</v>
      </c>
      <c r="G10" s="10">
        <f t="shared" si="0"/>
        <v>0</v>
      </c>
      <c r="H10" s="10">
        <f t="shared" si="0"/>
        <v>0</v>
      </c>
      <c r="I10" s="10">
        <f t="shared" si="0"/>
        <v>0</v>
      </c>
      <c r="J10" s="10">
        <f t="shared" si="0"/>
        <v>0</v>
      </c>
      <c r="K10" s="10">
        <f t="shared" si="0"/>
        <v>0</v>
      </c>
      <c r="L10" s="10">
        <f>SUM(C10:K10)</f>
        <v>0</v>
      </c>
      <c r="M10" s="10">
        <f t="shared" si="0"/>
        <v>0</v>
      </c>
      <c r="N10" s="10">
        <f t="shared" si="0"/>
        <v>0</v>
      </c>
    </row>
    <row r="11" spans="1:14" x14ac:dyDescent="0.2">
      <c r="A11" s="10">
        <v>63</v>
      </c>
      <c r="B11" s="10" t="s">
        <v>9</v>
      </c>
      <c r="C11" s="10">
        <f>SUM(C12:C21)</f>
        <v>0</v>
      </c>
      <c r="D11" s="10">
        <f t="shared" ref="D11:K11" si="1">SUM(D12:D21)</f>
        <v>0</v>
      </c>
      <c r="E11" s="10">
        <f t="shared" si="1"/>
        <v>0</v>
      </c>
      <c r="F11" s="10">
        <f t="shared" si="1"/>
        <v>0</v>
      </c>
      <c r="G11" s="10">
        <f t="shared" si="1"/>
        <v>0</v>
      </c>
      <c r="H11" s="10">
        <f t="shared" si="1"/>
        <v>0</v>
      </c>
      <c r="I11" s="10">
        <f t="shared" si="1"/>
        <v>0</v>
      </c>
      <c r="J11" s="10">
        <f t="shared" si="1"/>
        <v>0</v>
      </c>
      <c r="K11" s="10">
        <f t="shared" si="1"/>
        <v>0</v>
      </c>
      <c r="L11" s="10">
        <f>SUM(C11:K11)</f>
        <v>0</v>
      </c>
      <c r="M11" s="10"/>
      <c r="N11" s="10"/>
    </row>
    <row r="12" spans="1:14" x14ac:dyDescent="0.2">
      <c r="A12" s="12">
        <v>63231</v>
      </c>
      <c r="B12" s="12" t="s">
        <v>138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x14ac:dyDescent="0.2">
      <c r="A13" s="12">
        <v>63241</v>
      </c>
      <c r="B13" s="12" t="s">
        <v>137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x14ac:dyDescent="0.2">
      <c r="A14" s="6">
        <v>63311</v>
      </c>
      <c r="B14" s="6" t="s">
        <v>8</v>
      </c>
      <c r="C14" s="6"/>
      <c r="D14" s="6"/>
      <c r="E14" s="6"/>
      <c r="F14" s="6"/>
      <c r="G14" s="6"/>
      <c r="H14" s="6"/>
      <c r="I14" s="6"/>
      <c r="J14" s="6"/>
      <c r="K14" s="6"/>
      <c r="L14" s="6">
        <f>SUM(C14:K14)</f>
        <v>0</v>
      </c>
      <c r="M14" s="12"/>
      <c r="N14" s="12"/>
    </row>
    <row r="15" spans="1:14" x14ac:dyDescent="0.2">
      <c r="A15" s="6">
        <v>63313</v>
      </c>
      <c r="B15" s="6" t="s">
        <v>74</v>
      </c>
      <c r="C15" s="6"/>
      <c r="D15" s="6"/>
      <c r="E15" s="6"/>
      <c r="F15" s="6"/>
      <c r="G15" s="6"/>
      <c r="H15" s="6"/>
      <c r="I15" s="6"/>
      <c r="J15" s="6"/>
      <c r="K15" s="6"/>
      <c r="L15" s="6">
        <f t="shared" ref="L15:L49" si="2">SUM(C15:K15)</f>
        <v>0</v>
      </c>
      <c r="M15" s="12"/>
      <c r="N15" s="12"/>
    </row>
    <row r="16" spans="1:14" x14ac:dyDescent="0.2">
      <c r="A16" s="6">
        <v>63314</v>
      </c>
      <c r="B16" s="6" t="s">
        <v>75</v>
      </c>
      <c r="C16" s="6"/>
      <c r="D16" s="6"/>
      <c r="E16" s="6"/>
      <c r="F16" s="6"/>
      <c r="G16" s="6"/>
      <c r="H16" s="6"/>
      <c r="I16" s="6"/>
      <c r="J16" s="6"/>
      <c r="K16" s="6"/>
      <c r="L16" s="6">
        <f t="shared" si="2"/>
        <v>0</v>
      </c>
      <c r="M16" s="12"/>
      <c r="N16" s="12"/>
    </row>
    <row r="17" spans="1:14" x14ac:dyDescent="0.2">
      <c r="A17" s="6">
        <v>63321</v>
      </c>
      <c r="B17" s="6" t="s">
        <v>10</v>
      </c>
      <c r="C17" s="6"/>
      <c r="D17" s="6"/>
      <c r="E17" s="6"/>
      <c r="F17" s="6"/>
      <c r="G17" s="6"/>
      <c r="H17" s="6"/>
      <c r="I17" s="6"/>
      <c r="J17" s="6"/>
      <c r="K17" s="6"/>
      <c r="L17" s="6">
        <f t="shared" si="2"/>
        <v>0</v>
      </c>
      <c r="M17" s="12"/>
      <c r="N17" s="12"/>
    </row>
    <row r="18" spans="1:14" x14ac:dyDescent="0.2">
      <c r="A18" s="6">
        <v>63323</v>
      </c>
      <c r="B18" s="6" t="s">
        <v>73</v>
      </c>
      <c r="C18" s="6"/>
      <c r="D18" s="6"/>
      <c r="E18" s="6"/>
      <c r="F18" s="6"/>
      <c r="G18" s="6"/>
      <c r="H18" s="6"/>
      <c r="I18" s="6"/>
      <c r="J18" s="6"/>
      <c r="K18" s="6"/>
      <c r="L18" s="6">
        <f t="shared" si="2"/>
        <v>0</v>
      </c>
      <c r="M18" s="12"/>
      <c r="N18" s="12"/>
    </row>
    <row r="19" spans="1:14" x14ac:dyDescent="0.2">
      <c r="A19" s="6">
        <v>63324</v>
      </c>
      <c r="B19" s="6" t="s">
        <v>76</v>
      </c>
      <c r="C19" s="6"/>
      <c r="D19" s="6"/>
      <c r="E19" s="6"/>
      <c r="F19" s="6"/>
      <c r="G19" s="6"/>
      <c r="H19" s="6"/>
      <c r="I19" s="6"/>
      <c r="J19" s="6"/>
      <c r="K19" s="6"/>
      <c r="L19" s="6">
        <f t="shared" si="2"/>
        <v>0</v>
      </c>
      <c r="M19" s="12"/>
      <c r="N19" s="12"/>
    </row>
    <row r="20" spans="1:14" x14ac:dyDescent="0.2">
      <c r="A20" s="6">
        <v>63414</v>
      </c>
      <c r="B20" s="6" t="s">
        <v>11</v>
      </c>
      <c r="C20" s="6"/>
      <c r="D20" s="6"/>
      <c r="E20" s="6"/>
      <c r="F20" s="6"/>
      <c r="G20" s="6"/>
      <c r="H20" s="6"/>
      <c r="I20" s="6"/>
      <c r="J20" s="6"/>
      <c r="K20" s="6"/>
      <c r="L20" s="6">
        <f t="shared" si="2"/>
        <v>0</v>
      </c>
      <c r="M20" s="12"/>
      <c r="N20" s="12"/>
    </row>
    <row r="21" spans="1:14" x14ac:dyDescent="0.2">
      <c r="A21" s="6">
        <v>63416</v>
      </c>
      <c r="B21" s="6" t="s">
        <v>12</v>
      </c>
      <c r="C21" s="6"/>
      <c r="D21" s="6"/>
      <c r="E21" s="6"/>
      <c r="F21" s="6"/>
      <c r="G21" s="10"/>
      <c r="H21" s="6"/>
      <c r="I21" s="6"/>
      <c r="J21" s="6"/>
      <c r="K21" s="6"/>
      <c r="L21" s="6">
        <f t="shared" si="2"/>
        <v>0</v>
      </c>
      <c r="M21" s="12"/>
      <c r="N21" s="12"/>
    </row>
    <row r="22" spans="1:14" x14ac:dyDescent="0.2">
      <c r="A22" s="6">
        <v>63611</v>
      </c>
      <c r="B22" s="6" t="s">
        <v>143</v>
      </c>
      <c r="C22" s="6"/>
      <c r="D22" s="6"/>
      <c r="E22" s="6"/>
      <c r="F22" s="6"/>
      <c r="G22" s="10"/>
      <c r="H22" s="6"/>
      <c r="I22" s="6"/>
      <c r="J22" s="6"/>
      <c r="K22" s="6"/>
      <c r="L22" s="6"/>
      <c r="M22" s="12"/>
      <c r="N22" s="12"/>
    </row>
    <row r="23" spans="1:14" x14ac:dyDescent="0.2">
      <c r="A23" s="6">
        <v>63621</v>
      </c>
      <c r="B23" s="6" t="s">
        <v>144</v>
      </c>
      <c r="C23" s="6"/>
      <c r="D23" s="6"/>
      <c r="E23" s="6"/>
      <c r="F23" s="6"/>
      <c r="G23" s="10"/>
      <c r="H23" s="6"/>
      <c r="I23" s="6"/>
      <c r="J23" s="6"/>
      <c r="K23" s="6"/>
      <c r="L23" s="6"/>
      <c r="M23" s="12"/>
      <c r="N23" s="12"/>
    </row>
    <row r="24" spans="1:14" x14ac:dyDescent="0.2">
      <c r="A24" s="6">
        <v>63811</v>
      </c>
      <c r="B24" s="6" t="s">
        <v>145</v>
      </c>
      <c r="C24" s="6"/>
      <c r="D24" s="6"/>
      <c r="E24" s="6"/>
      <c r="F24" s="6"/>
      <c r="G24" s="10"/>
      <c r="H24" s="6"/>
      <c r="I24" s="6"/>
      <c r="J24" s="6"/>
      <c r="K24" s="6"/>
      <c r="L24" s="6"/>
      <c r="M24" s="12"/>
      <c r="N24" s="12"/>
    </row>
    <row r="25" spans="1:14" x14ac:dyDescent="0.2">
      <c r="A25" s="6">
        <v>63821</v>
      </c>
      <c r="B25" s="6" t="s">
        <v>146</v>
      </c>
      <c r="C25" s="6"/>
      <c r="D25" s="6"/>
      <c r="E25" s="6"/>
      <c r="F25" s="6"/>
      <c r="G25" s="10"/>
      <c r="H25" s="6"/>
      <c r="I25" s="6"/>
      <c r="J25" s="6"/>
      <c r="K25" s="6"/>
      <c r="L25" s="6"/>
      <c r="M25" s="12"/>
      <c r="N25" s="12"/>
    </row>
    <row r="26" spans="1:14" x14ac:dyDescent="0.2">
      <c r="A26" s="10">
        <v>64</v>
      </c>
      <c r="B26" s="10" t="s">
        <v>13</v>
      </c>
      <c r="C26" s="10">
        <f>SUM(C27:C30)</f>
        <v>0</v>
      </c>
      <c r="D26" s="10">
        <f t="shared" ref="D26:K26" si="3">SUM(D27:D30)</f>
        <v>0</v>
      </c>
      <c r="E26" s="10">
        <f t="shared" si="3"/>
        <v>0</v>
      </c>
      <c r="F26" s="10">
        <f t="shared" si="3"/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1">
        <f t="shared" si="2"/>
        <v>0</v>
      </c>
      <c r="M26" s="10"/>
      <c r="N26" s="10"/>
    </row>
    <row r="27" spans="1:14" x14ac:dyDescent="0.2">
      <c r="A27" s="6">
        <v>64131</v>
      </c>
      <c r="B27" s="6" t="s">
        <v>14</v>
      </c>
      <c r="C27" s="6"/>
      <c r="D27" s="6"/>
      <c r="E27" s="6"/>
      <c r="F27" s="6"/>
      <c r="G27" s="6"/>
      <c r="H27" s="6"/>
      <c r="I27" s="6"/>
      <c r="J27" s="6"/>
      <c r="K27" s="6"/>
      <c r="L27" s="6">
        <f t="shared" si="2"/>
        <v>0</v>
      </c>
      <c r="M27" s="12"/>
      <c r="N27" s="12"/>
    </row>
    <row r="28" spans="1:14" x14ac:dyDescent="0.2">
      <c r="A28" s="6">
        <v>64132</v>
      </c>
      <c r="B28" s="6" t="s">
        <v>15</v>
      </c>
      <c r="C28" s="6"/>
      <c r="D28" s="6"/>
      <c r="E28" s="6"/>
      <c r="F28" s="6"/>
      <c r="G28" s="6"/>
      <c r="H28" s="6"/>
      <c r="I28" s="6"/>
      <c r="J28" s="6"/>
      <c r="K28" s="6"/>
      <c r="L28" s="6">
        <f t="shared" si="2"/>
        <v>0</v>
      </c>
      <c r="M28" s="12"/>
      <c r="N28" s="12"/>
    </row>
    <row r="29" spans="1:14" x14ac:dyDescent="0.2">
      <c r="A29" s="6">
        <v>64199</v>
      </c>
      <c r="B29" s="6" t="s">
        <v>16</v>
      </c>
      <c r="C29" s="6"/>
      <c r="D29" s="6"/>
      <c r="E29" s="6"/>
      <c r="F29" s="6"/>
      <c r="G29" s="6"/>
      <c r="H29" s="6"/>
      <c r="I29" s="6"/>
      <c r="J29" s="6"/>
      <c r="K29" s="6"/>
      <c r="L29" s="6">
        <f t="shared" si="2"/>
        <v>0</v>
      </c>
      <c r="M29" s="12"/>
      <c r="N29" s="12"/>
    </row>
    <row r="30" spans="1:14" x14ac:dyDescent="0.2">
      <c r="A30" s="6">
        <v>64229</v>
      </c>
      <c r="B30" s="6" t="s">
        <v>133</v>
      </c>
      <c r="C30" s="6"/>
      <c r="D30" s="6"/>
      <c r="E30" s="6"/>
      <c r="F30" s="6"/>
      <c r="G30" s="6"/>
      <c r="H30" s="6"/>
      <c r="I30" s="6"/>
      <c r="J30" s="6"/>
      <c r="K30" s="6"/>
      <c r="L30" s="6">
        <f t="shared" si="2"/>
        <v>0</v>
      </c>
      <c r="M30" s="12"/>
      <c r="N30" s="12"/>
    </row>
    <row r="31" spans="1:14" x14ac:dyDescent="0.2">
      <c r="A31" s="10">
        <v>65</v>
      </c>
      <c r="B31" s="10" t="s">
        <v>94</v>
      </c>
      <c r="C31" s="10">
        <f>SUM(C32+Q32)</f>
        <v>0</v>
      </c>
      <c r="D31" s="10">
        <f t="shared" ref="D31:K31" si="4">SUM(D32+R32)</f>
        <v>0</v>
      </c>
      <c r="E31" s="10">
        <f t="shared" si="4"/>
        <v>0</v>
      </c>
      <c r="F31" s="10">
        <f t="shared" si="4"/>
        <v>0</v>
      </c>
      <c r="G31" s="10">
        <f t="shared" si="4"/>
        <v>0</v>
      </c>
      <c r="H31" s="10">
        <f t="shared" si="4"/>
        <v>0</v>
      </c>
      <c r="I31" s="10">
        <f t="shared" si="4"/>
        <v>0</v>
      </c>
      <c r="J31" s="10">
        <f t="shared" si="4"/>
        <v>0</v>
      </c>
      <c r="K31" s="10">
        <f t="shared" si="4"/>
        <v>0</v>
      </c>
      <c r="L31" s="11">
        <f t="shared" si="2"/>
        <v>0</v>
      </c>
      <c r="M31" s="10"/>
      <c r="N31" s="10"/>
    </row>
    <row r="32" spans="1:14" x14ac:dyDescent="0.2">
      <c r="A32" s="6">
        <v>65269</v>
      </c>
      <c r="B32" s="6" t="s">
        <v>17</v>
      </c>
      <c r="C32" s="6"/>
      <c r="D32" s="6"/>
      <c r="E32" s="6"/>
      <c r="F32" s="6"/>
      <c r="G32" s="6"/>
      <c r="H32" s="6"/>
      <c r="I32" s="6"/>
      <c r="J32" s="6"/>
      <c r="K32" s="6"/>
      <c r="L32" s="6">
        <f t="shared" si="2"/>
        <v>0</v>
      </c>
      <c r="M32" s="12"/>
      <c r="N32" s="12"/>
    </row>
    <row r="33" spans="1:14" x14ac:dyDescent="0.2">
      <c r="A33" s="10">
        <v>66</v>
      </c>
      <c r="B33" s="10" t="s">
        <v>77</v>
      </c>
      <c r="C33" s="10">
        <f>SUM(C34:C37)</f>
        <v>0</v>
      </c>
      <c r="D33" s="10">
        <f t="shared" ref="D33:K33" si="5">SUM(D34:D37)</f>
        <v>0</v>
      </c>
      <c r="E33" s="10">
        <f t="shared" si="5"/>
        <v>0</v>
      </c>
      <c r="F33" s="10">
        <f t="shared" si="5"/>
        <v>0</v>
      </c>
      <c r="G33" s="10">
        <f t="shared" si="5"/>
        <v>0</v>
      </c>
      <c r="H33" s="10">
        <f t="shared" si="5"/>
        <v>0</v>
      </c>
      <c r="I33" s="10">
        <f t="shared" si="5"/>
        <v>0</v>
      </c>
      <c r="J33" s="10">
        <f t="shared" si="5"/>
        <v>0</v>
      </c>
      <c r="K33" s="10">
        <f t="shared" si="5"/>
        <v>0</v>
      </c>
      <c r="L33" s="11">
        <f t="shared" si="2"/>
        <v>0</v>
      </c>
      <c r="M33" s="10"/>
      <c r="N33" s="10"/>
    </row>
    <row r="34" spans="1:14" x14ac:dyDescent="0.2">
      <c r="A34" s="6">
        <v>66142</v>
      </c>
      <c r="B34" s="6" t="s">
        <v>18</v>
      </c>
      <c r="C34" s="6"/>
      <c r="D34" s="6"/>
      <c r="E34" s="6"/>
      <c r="F34" s="6"/>
      <c r="G34" s="6"/>
      <c r="H34" s="6"/>
      <c r="I34" s="6"/>
      <c r="J34" s="6"/>
      <c r="K34" s="6"/>
      <c r="L34" s="6">
        <f t="shared" si="2"/>
        <v>0</v>
      </c>
      <c r="M34" s="12"/>
      <c r="N34" s="12"/>
    </row>
    <row r="35" spans="1:14" x14ac:dyDescent="0.2">
      <c r="A35" s="6">
        <v>66151</v>
      </c>
      <c r="B35" s="6" t="s">
        <v>19</v>
      </c>
      <c r="C35" s="6"/>
      <c r="D35" s="6"/>
      <c r="E35" s="6"/>
      <c r="F35" s="6"/>
      <c r="G35" s="6"/>
      <c r="H35" s="6"/>
      <c r="I35" s="6"/>
      <c r="J35" s="6"/>
      <c r="K35" s="6"/>
      <c r="L35" s="6">
        <f t="shared" si="2"/>
        <v>0</v>
      </c>
      <c r="M35" s="12"/>
      <c r="N35" s="12"/>
    </row>
    <row r="36" spans="1:14" x14ac:dyDescent="0.2">
      <c r="A36" s="6">
        <v>66314</v>
      </c>
      <c r="B36" s="6" t="s">
        <v>78</v>
      </c>
      <c r="C36" s="6"/>
      <c r="D36" s="6"/>
      <c r="E36" s="6"/>
      <c r="F36" s="6"/>
      <c r="G36" s="6"/>
      <c r="H36" s="6"/>
      <c r="I36" s="6"/>
      <c r="J36" s="6"/>
      <c r="K36" s="6"/>
      <c r="L36" s="6">
        <f t="shared" si="2"/>
        <v>0</v>
      </c>
      <c r="M36" s="12"/>
      <c r="N36" s="12"/>
    </row>
    <row r="37" spans="1:14" x14ac:dyDescent="0.2">
      <c r="A37" s="6">
        <v>66324</v>
      </c>
      <c r="B37" s="6" t="s">
        <v>79</v>
      </c>
      <c r="C37" s="6"/>
      <c r="D37" s="6"/>
      <c r="E37" s="6"/>
      <c r="F37" s="6"/>
      <c r="G37" s="6"/>
      <c r="H37" s="6"/>
      <c r="I37" s="6"/>
      <c r="J37" s="6"/>
      <c r="K37" s="6"/>
      <c r="L37" s="6">
        <f t="shared" si="2"/>
        <v>0</v>
      </c>
      <c r="M37" s="12"/>
      <c r="N37" s="12"/>
    </row>
    <row r="38" spans="1:14" x14ac:dyDescent="0.2">
      <c r="A38" s="10">
        <v>67</v>
      </c>
      <c r="B38" s="10" t="s">
        <v>147</v>
      </c>
      <c r="C38" s="10">
        <f>SUM(C39:C41)</f>
        <v>0</v>
      </c>
      <c r="D38" s="10">
        <f t="shared" ref="D38:K38" si="6">SUM(D39:D41)</f>
        <v>0</v>
      </c>
      <c r="E38" s="10">
        <f t="shared" si="6"/>
        <v>0</v>
      </c>
      <c r="F38" s="10">
        <f t="shared" si="6"/>
        <v>0</v>
      </c>
      <c r="G38" s="10">
        <f t="shared" si="6"/>
        <v>0</v>
      </c>
      <c r="H38" s="10">
        <f t="shared" si="6"/>
        <v>0</v>
      </c>
      <c r="I38" s="10">
        <f t="shared" si="6"/>
        <v>0</v>
      </c>
      <c r="J38" s="10">
        <f t="shared" si="6"/>
        <v>0</v>
      </c>
      <c r="K38" s="10">
        <f t="shared" si="6"/>
        <v>0</v>
      </c>
      <c r="L38" s="11">
        <f t="shared" si="2"/>
        <v>0</v>
      </c>
      <c r="M38" s="10"/>
      <c r="N38" s="10"/>
    </row>
    <row r="39" spans="1:14" x14ac:dyDescent="0.2">
      <c r="A39" s="6">
        <v>67111</v>
      </c>
      <c r="B39" s="6" t="s">
        <v>21</v>
      </c>
      <c r="C39" s="6"/>
      <c r="D39" s="6"/>
      <c r="E39" s="6"/>
      <c r="F39" s="6"/>
      <c r="G39" s="6"/>
      <c r="H39" s="6"/>
      <c r="I39" s="6"/>
      <c r="J39" s="6"/>
      <c r="K39" s="6"/>
      <c r="L39" s="6">
        <f t="shared" si="2"/>
        <v>0</v>
      </c>
      <c r="M39" s="12"/>
      <c r="N39" s="12"/>
    </row>
    <row r="40" spans="1:14" x14ac:dyDescent="0.2">
      <c r="A40" s="6">
        <v>67121</v>
      </c>
      <c r="B40" s="6" t="s">
        <v>80</v>
      </c>
      <c r="C40" s="6"/>
      <c r="D40" s="6"/>
      <c r="E40" s="6"/>
      <c r="F40" s="6"/>
      <c r="G40" s="6"/>
      <c r="H40" s="6"/>
      <c r="I40" s="6"/>
      <c r="J40" s="6"/>
      <c r="K40" s="6"/>
      <c r="L40" s="6">
        <f t="shared" si="2"/>
        <v>0</v>
      </c>
      <c r="M40" s="12"/>
      <c r="N40" s="12"/>
    </row>
    <row r="41" spans="1:14" x14ac:dyDescent="0.2">
      <c r="A41" s="6">
        <v>67141</v>
      </c>
      <c r="B41" s="6" t="s">
        <v>149</v>
      </c>
      <c r="C41" s="6"/>
      <c r="D41" s="6"/>
      <c r="E41" s="6"/>
      <c r="F41" s="6"/>
      <c r="G41" s="6"/>
      <c r="H41" s="6"/>
      <c r="I41" s="6"/>
      <c r="J41" s="6"/>
      <c r="K41" s="6"/>
      <c r="L41" s="6">
        <f t="shared" si="2"/>
        <v>0</v>
      </c>
      <c r="M41" s="12"/>
      <c r="N41" s="12"/>
    </row>
    <row r="42" spans="1:14" x14ac:dyDescent="0.2">
      <c r="A42" s="10">
        <v>7</v>
      </c>
      <c r="B42" s="10" t="s">
        <v>89</v>
      </c>
      <c r="C42" s="10">
        <f>SUM(C43+P43)</f>
        <v>0</v>
      </c>
      <c r="D42" s="10">
        <f t="shared" ref="D42:N42" si="7">SUM(D43+Q43)</f>
        <v>0</v>
      </c>
      <c r="E42" s="10">
        <f t="shared" si="7"/>
        <v>0</v>
      </c>
      <c r="F42" s="10">
        <f t="shared" si="7"/>
        <v>0</v>
      </c>
      <c r="G42" s="10">
        <f t="shared" si="7"/>
        <v>0</v>
      </c>
      <c r="H42" s="10">
        <f t="shared" si="7"/>
        <v>0</v>
      </c>
      <c r="I42" s="10">
        <f t="shared" si="7"/>
        <v>0</v>
      </c>
      <c r="J42" s="10">
        <f t="shared" si="7"/>
        <v>0</v>
      </c>
      <c r="K42" s="10">
        <f t="shared" si="7"/>
        <v>0</v>
      </c>
      <c r="L42" s="11">
        <f t="shared" si="2"/>
        <v>0</v>
      </c>
      <c r="M42" s="10">
        <f t="shared" si="7"/>
        <v>0</v>
      </c>
      <c r="N42" s="10">
        <f t="shared" si="7"/>
        <v>0</v>
      </c>
    </row>
    <row r="43" spans="1:14" x14ac:dyDescent="0.2">
      <c r="A43" s="10">
        <v>72</v>
      </c>
      <c r="B43" s="10" t="s">
        <v>134</v>
      </c>
      <c r="C43" s="10">
        <f>SUM(C44:C46)</f>
        <v>0</v>
      </c>
      <c r="D43" s="10">
        <f t="shared" ref="D43:K43" si="8">SUM(D44:D46)</f>
        <v>0</v>
      </c>
      <c r="E43" s="10">
        <f t="shared" si="8"/>
        <v>0</v>
      </c>
      <c r="F43" s="10">
        <f t="shared" si="8"/>
        <v>0</v>
      </c>
      <c r="G43" s="10">
        <f t="shared" si="8"/>
        <v>0</v>
      </c>
      <c r="H43" s="10">
        <f t="shared" si="8"/>
        <v>0</v>
      </c>
      <c r="I43" s="10">
        <f t="shared" si="8"/>
        <v>0</v>
      </c>
      <c r="J43" s="10">
        <f t="shared" si="8"/>
        <v>0</v>
      </c>
      <c r="K43" s="10">
        <f t="shared" si="8"/>
        <v>0</v>
      </c>
      <c r="L43" s="11">
        <f t="shared" si="2"/>
        <v>0</v>
      </c>
      <c r="M43" s="10"/>
      <c r="N43" s="10"/>
    </row>
    <row r="44" spans="1:14" x14ac:dyDescent="0.2">
      <c r="A44" s="6">
        <v>72129</v>
      </c>
      <c r="B44" s="6" t="s">
        <v>22</v>
      </c>
      <c r="C44" s="6"/>
      <c r="D44" s="6"/>
      <c r="E44" s="6"/>
      <c r="F44" s="6"/>
      <c r="G44" s="6"/>
      <c r="H44" s="6"/>
      <c r="I44" s="6"/>
      <c r="J44" s="6"/>
      <c r="K44" s="6"/>
      <c r="L44" s="6">
        <f t="shared" si="2"/>
        <v>0</v>
      </c>
      <c r="M44" s="12"/>
      <c r="N44" s="12"/>
    </row>
    <row r="45" spans="1:14" x14ac:dyDescent="0.2">
      <c r="A45" s="6">
        <v>72273</v>
      </c>
      <c r="B45" s="6" t="s">
        <v>23</v>
      </c>
      <c r="C45" s="6"/>
      <c r="D45" s="6"/>
      <c r="E45" s="6"/>
      <c r="F45" s="6"/>
      <c r="G45" s="6"/>
      <c r="H45" s="6"/>
      <c r="I45" s="6"/>
      <c r="J45" s="6"/>
      <c r="K45" s="6"/>
      <c r="L45" s="6">
        <f t="shared" si="2"/>
        <v>0</v>
      </c>
      <c r="M45" s="12"/>
      <c r="N45" s="12"/>
    </row>
    <row r="46" spans="1:14" x14ac:dyDescent="0.2">
      <c r="A46" s="6">
        <v>72319</v>
      </c>
      <c r="B46" s="6" t="s">
        <v>148</v>
      </c>
      <c r="C46" s="6"/>
      <c r="D46" s="6"/>
      <c r="E46" s="6"/>
      <c r="F46" s="6"/>
      <c r="G46" s="6"/>
      <c r="H46" s="6"/>
      <c r="I46" s="6"/>
      <c r="J46" s="6"/>
      <c r="K46" s="6"/>
      <c r="L46" s="6">
        <f t="shared" si="2"/>
        <v>0</v>
      </c>
      <c r="M46" s="12"/>
      <c r="N46" s="12"/>
    </row>
    <row r="47" spans="1:14" x14ac:dyDescent="0.2">
      <c r="A47" s="10">
        <v>8</v>
      </c>
      <c r="B47" s="10" t="s">
        <v>98</v>
      </c>
      <c r="C47" s="10">
        <f>SUM(C48+Q48)</f>
        <v>0</v>
      </c>
      <c r="D47" s="10">
        <f t="shared" ref="D47:N47" si="9">SUM(D48+R48)</f>
        <v>0</v>
      </c>
      <c r="E47" s="10">
        <f t="shared" si="9"/>
        <v>0</v>
      </c>
      <c r="F47" s="10">
        <f t="shared" si="9"/>
        <v>0</v>
      </c>
      <c r="G47" s="10">
        <f t="shared" si="9"/>
        <v>0</v>
      </c>
      <c r="H47" s="10">
        <f t="shared" si="9"/>
        <v>0</v>
      </c>
      <c r="I47" s="10">
        <f t="shared" si="9"/>
        <v>0</v>
      </c>
      <c r="J47" s="10">
        <f t="shared" si="9"/>
        <v>0</v>
      </c>
      <c r="K47" s="10">
        <f t="shared" si="9"/>
        <v>0</v>
      </c>
      <c r="L47" s="11">
        <f t="shared" si="2"/>
        <v>0</v>
      </c>
      <c r="M47" s="10">
        <f t="shared" si="9"/>
        <v>0</v>
      </c>
      <c r="N47" s="10">
        <f t="shared" si="9"/>
        <v>0</v>
      </c>
    </row>
    <row r="48" spans="1:14" x14ac:dyDescent="0.2">
      <c r="A48" s="10">
        <v>84</v>
      </c>
      <c r="B48" s="10" t="s">
        <v>135</v>
      </c>
      <c r="C48" s="10">
        <f>SUM(C49+P49)</f>
        <v>0</v>
      </c>
      <c r="D48" s="10">
        <f t="shared" ref="D48:K48" si="10">SUM(D49+Q49)</f>
        <v>0</v>
      </c>
      <c r="E48" s="10">
        <f t="shared" si="10"/>
        <v>0</v>
      </c>
      <c r="F48" s="10">
        <f t="shared" si="10"/>
        <v>0</v>
      </c>
      <c r="G48" s="10">
        <f t="shared" si="10"/>
        <v>0</v>
      </c>
      <c r="H48" s="10">
        <f t="shared" si="10"/>
        <v>0</v>
      </c>
      <c r="I48" s="10">
        <f t="shared" si="10"/>
        <v>0</v>
      </c>
      <c r="J48" s="10">
        <f t="shared" si="10"/>
        <v>0</v>
      </c>
      <c r="K48" s="10">
        <f t="shared" si="10"/>
        <v>0</v>
      </c>
      <c r="L48" s="11">
        <f t="shared" si="2"/>
        <v>0</v>
      </c>
      <c r="M48" s="10"/>
      <c r="N48" s="10"/>
    </row>
    <row r="49" spans="1:14" x14ac:dyDescent="0.2">
      <c r="A49" s="6">
        <v>84221</v>
      </c>
      <c r="B49" s="6" t="s">
        <v>97</v>
      </c>
      <c r="C49" s="6"/>
      <c r="D49" s="6"/>
      <c r="E49" s="6"/>
      <c r="F49" s="6"/>
      <c r="G49" s="6"/>
      <c r="H49" s="6"/>
      <c r="I49" s="6"/>
      <c r="J49" s="6"/>
      <c r="K49" s="6"/>
      <c r="L49" s="6">
        <f t="shared" si="2"/>
        <v>0</v>
      </c>
      <c r="M49" s="12"/>
      <c r="N49" s="12"/>
    </row>
    <row r="50" spans="1:14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12"/>
      <c r="N50" s="12"/>
    </row>
    <row r="51" spans="1:14" x14ac:dyDescent="0.2">
      <c r="A51" s="6"/>
      <c r="B51" s="10" t="s">
        <v>132</v>
      </c>
      <c r="C51" s="10">
        <f>SUM(C10+C42+C47)</f>
        <v>0</v>
      </c>
      <c r="D51" s="10">
        <f t="shared" ref="D51:N51" si="11">SUM(D10+D42+D47)</f>
        <v>0</v>
      </c>
      <c r="E51" s="10">
        <f t="shared" si="11"/>
        <v>0</v>
      </c>
      <c r="F51" s="10">
        <f t="shared" si="11"/>
        <v>0</v>
      </c>
      <c r="G51" s="10">
        <f t="shared" si="11"/>
        <v>0</v>
      </c>
      <c r="H51" s="10">
        <f t="shared" si="11"/>
        <v>0</v>
      </c>
      <c r="I51" s="10">
        <f t="shared" si="11"/>
        <v>0</v>
      </c>
      <c r="J51" s="10">
        <f t="shared" si="11"/>
        <v>0</v>
      </c>
      <c r="K51" s="10">
        <f t="shared" si="11"/>
        <v>0</v>
      </c>
      <c r="L51" s="10">
        <f t="shared" si="11"/>
        <v>0</v>
      </c>
      <c r="M51" s="10">
        <f>SUM(M10+M42+M47)</f>
        <v>0</v>
      </c>
      <c r="N51" s="10">
        <f t="shared" si="11"/>
        <v>0</v>
      </c>
    </row>
    <row r="52" spans="1:14" x14ac:dyDescent="0.2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2"/>
    </row>
    <row r="53" spans="1:14" x14ac:dyDescent="0.2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2"/>
    </row>
    <row r="54" spans="1:14" x14ac:dyDescent="0.2">
      <c r="A54" s="4" t="s">
        <v>25</v>
      </c>
      <c r="B54" s="4"/>
      <c r="C54" s="13"/>
      <c r="D54" s="13"/>
      <c r="E54" s="13"/>
      <c r="F54" s="13"/>
      <c r="G54" s="14"/>
      <c r="H54" s="14"/>
      <c r="I54" s="14"/>
      <c r="J54" s="14"/>
      <c r="K54" s="14"/>
      <c r="L54" s="2"/>
    </row>
    <row r="55" spans="1:14" x14ac:dyDescent="0.2">
      <c r="A55" s="13"/>
      <c r="B55" s="13"/>
      <c r="C55" s="13"/>
      <c r="D55" s="13"/>
      <c r="E55" s="13"/>
      <c r="F55" s="13"/>
      <c r="G55" s="14"/>
      <c r="H55" s="14"/>
      <c r="I55" s="14"/>
      <c r="J55" s="14"/>
      <c r="K55" s="14"/>
      <c r="L55" s="2"/>
    </row>
    <row r="56" spans="1:14" x14ac:dyDescent="0.2">
      <c r="A56" s="13"/>
      <c r="B56" s="96" t="s">
        <v>142</v>
      </c>
      <c r="C56" s="96"/>
      <c r="D56" s="13"/>
      <c r="E56" s="13"/>
      <c r="F56" s="13"/>
      <c r="G56" s="14"/>
      <c r="H56" s="14"/>
      <c r="I56" s="14"/>
      <c r="J56" s="14"/>
      <c r="K56" s="14"/>
      <c r="L56" s="2"/>
    </row>
    <row r="57" spans="1:14" x14ac:dyDescent="0.2">
      <c r="A57" s="13"/>
      <c r="B57" s="96" t="s">
        <v>139</v>
      </c>
      <c r="C57" s="96"/>
      <c r="D57" s="96"/>
      <c r="E57" s="96"/>
      <c r="F57" s="96"/>
      <c r="G57" s="14"/>
      <c r="H57" s="14"/>
      <c r="I57" s="14"/>
      <c r="J57" s="14"/>
      <c r="K57" s="14"/>
      <c r="L57" s="2"/>
    </row>
    <row r="58" spans="1:14" x14ac:dyDescent="0.2">
      <c r="A58" s="13"/>
      <c r="B58" s="4" t="s">
        <v>99</v>
      </c>
      <c r="C58" s="4"/>
      <c r="D58" s="4"/>
      <c r="E58" s="4"/>
      <c r="F58" s="13"/>
      <c r="G58" s="14"/>
      <c r="H58" s="14"/>
      <c r="I58" s="14"/>
      <c r="J58" s="14"/>
      <c r="K58" s="14"/>
      <c r="L58" s="2"/>
    </row>
    <row r="59" spans="1:14" x14ac:dyDescent="0.2">
      <c r="A59" s="13"/>
      <c r="B59" s="13" t="s">
        <v>118</v>
      </c>
      <c r="C59" s="13"/>
      <c r="D59" s="13"/>
      <c r="E59" s="13"/>
      <c r="F59" s="13"/>
      <c r="G59" s="14"/>
      <c r="H59" s="14"/>
      <c r="I59" s="14"/>
      <c r="J59" s="14"/>
      <c r="K59" s="14"/>
      <c r="L59" s="2"/>
    </row>
    <row r="60" spans="1:14" x14ac:dyDescent="0.2">
      <c r="A60" s="13"/>
      <c r="B60" s="13"/>
      <c r="C60" s="13"/>
      <c r="D60" s="13"/>
      <c r="E60" s="13"/>
      <c r="F60" s="13"/>
      <c r="G60" s="14"/>
      <c r="H60" s="14"/>
      <c r="I60" s="14"/>
      <c r="J60" s="14"/>
      <c r="K60" s="14"/>
      <c r="L60" s="2"/>
    </row>
    <row r="61" spans="1:14" x14ac:dyDescent="0.2">
      <c r="A61" s="10">
        <v>3</v>
      </c>
      <c r="B61" s="10" t="s">
        <v>26</v>
      </c>
      <c r="C61" s="10"/>
      <c r="D61" s="10">
        <f>SUM(D62+D67+D105)</f>
        <v>0</v>
      </c>
      <c r="E61" s="10"/>
      <c r="F61" s="10"/>
      <c r="G61" s="10"/>
      <c r="H61" s="10"/>
      <c r="I61" s="10"/>
      <c r="J61" s="10"/>
      <c r="K61" s="10"/>
      <c r="L61" s="10">
        <f>SUM(D61+F61)</f>
        <v>0</v>
      </c>
      <c r="M61" s="10">
        <f>SUM(M62+M67+M105)</f>
        <v>0</v>
      </c>
      <c r="N61" s="10">
        <f>SUM(N62+N67+N105)</f>
        <v>0</v>
      </c>
    </row>
    <row r="62" spans="1:14" x14ac:dyDescent="0.2">
      <c r="A62" s="10">
        <v>31</v>
      </c>
      <c r="B62" s="10" t="s">
        <v>27</v>
      </c>
      <c r="C62" s="10"/>
      <c r="D62" s="10">
        <f>SUM(D63:D66)</f>
        <v>0</v>
      </c>
      <c r="E62" s="10"/>
      <c r="F62" s="10"/>
      <c r="G62" s="10"/>
      <c r="H62" s="10"/>
      <c r="I62" s="10"/>
      <c r="J62" s="10"/>
      <c r="K62" s="10"/>
      <c r="L62" s="10">
        <f t="shared" ref="L62:L108" si="12">SUM(D62+F62)</f>
        <v>0</v>
      </c>
      <c r="M62" s="10"/>
      <c r="N62" s="10"/>
    </row>
    <row r="63" spans="1:14" x14ac:dyDescent="0.2">
      <c r="A63" s="6">
        <v>31111</v>
      </c>
      <c r="B63" s="6" t="s">
        <v>28</v>
      </c>
      <c r="C63" s="6"/>
      <c r="D63" s="6"/>
      <c r="E63" s="6"/>
      <c r="F63" s="6"/>
      <c r="G63" s="10"/>
      <c r="H63" s="10"/>
      <c r="I63" s="10"/>
      <c r="J63" s="10"/>
      <c r="K63" s="10"/>
      <c r="L63" s="12">
        <f t="shared" si="12"/>
        <v>0</v>
      </c>
      <c r="M63" s="6"/>
      <c r="N63" s="6"/>
    </row>
    <row r="64" spans="1:14" x14ac:dyDescent="0.2">
      <c r="A64" s="6">
        <v>31219</v>
      </c>
      <c r="B64" s="6" t="s">
        <v>29</v>
      </c>
      <c r="C64" s="6"/>
      <c r="D64" s="6"/>
      <c r="E64" s="6"/>
      <c r="F64" s="6"/>
      <c r="G64" s="10"/>
      <c r="H64" s="10"/>
      <c r="I64" s="10"/>
      <c r="J64" s="10"/>
      <c r="K64" s="10"/>
      <c r="L64" s="12">
        <f t="shared" si="12"/>
        <v>0</v>
      </c>
      <c r="M64" s="6"/>
      <c r="N64" s="6"/>
    </row>
    <row r="65" spans="1:14" x14ac:dyDescent="0.2">
      <c r="A65" s="6">
        <v>31321</v>
      </c>
      <c r="B65" s="6" t="s">
        <v>30</v>
      </c>
      <c r="C65" s="6"/>
      <c r="D65" s="6"/>
      <c r="E65" s="6"/>
      <c r="F65" s="6"/>
      <c r="G65" s="10"/>
      <c r="H65" s="10"/>
      <c r="I65" s="10"/>
      <c r="J65" s="10"/>
      <c r="K65" s="10"/>
      <c r="L65" s="12">
        <f t="shared" si="12"/>
        <v>0</v>
      </c>
      <c r="M65" s="6"/>
      <c r="N65" s="6"/>
    </row>
    <row r="66" spans="1:14" x14ac:dyDescent="0.2">
      <c r="A66" s="6">
        <v>31332</v>
      </c>
      <c r="B66" s="6" t="s">
        <v>31</v>
      </c>
      <c r="C66" s="6"/>
      <c r="D66" s="6"/>
      <c r="E66" s="6"/>
      <c r="F66" s="6"/>
      <c r="G66" s="10"/>
      <c r="H66" s="10"/>
      <c r="I66" s="10"/>
      <c r="J66" s="10"/>
      <c r="K66" s="10"/>
      <c r="L66" s="12">
        <f t="shared" si="12"/>
        <v>0</v>
      </c>
      <c r="M66" s="6"/>
      <c r="N66" s="6"/>
    </row>
    <row r="67" spans="1:14" x14ac:dyDescent="0.2">
      <c r="A67" s="10">
        <v>32</v>
      </c>
      <c r="B67" s="10" t="s">
        <v>32</v>
      </c>
      <c r="C67" s="10"/>
      <c r="D67" s="10">
        <f>SUM(D68:D104)</f>
        <v>0</v>
      </c>
      <c r="E67" s="10"/>
      <c r="F67" s="10"/>
      <c r="G67" s="10"/>
      <c r="H67" s="10"/>
      <c r="I67" s="10"/>
      <c r="J67" s="10"/>
      <c r="K67" s="10"/>
      <c r="L67" s="10">
        <f t="shared" si="12"/>
        <v>0</v>
      </c>
      <c r="M67" s="10"/>
      <c r="N67" s="10"/>
    </row>
    <row r="68" spans="1:14" x14ac:dyDescent="0.2">
      <c r="A68" s="6">
        <v>32119</v>
      </c>
      <c r="B68" s="6" t="s">
        <v>96</v>
      </c>
      <c r="C68" s="6"/>
      <c r="D68" s="6"/>
      <c r="E68" s="6"/>
      <c r="F68" s="6"/>
      <c r="G68" s="10"/>
      <c r="H68" s="10"/>
      <c r="I68" s="10"/>
      <c r="J68" s="10"/>
      <c r="K68" s="10"/>
      <c r="L68" s="12">
        <f t="shared" si="12"/>
        <v>0</v>
      </c>
      <c r="M68" s="6"/>
      <c r="N68" s="6"/>
    </row>
    <row r="69" spans="1:14" x14ac:dyDescent="0.2">
      <c r="A69" s="6">
        <v>32121</v>
      </c>
      <c r="B69" s="6" t="s">
        <v>81</v>
      </c>
      <c r="C69" s="6"/>
      <c r="D69" s="6"/>
      <c r="E69" s="6"/>
      <c r="F69" s="6"/>
      <c r="G69" s="10"/>
      <c r="H69" s="10"/>
      <c r="I69" s="10"/>
      <c r="J69" s="10"/>
      <c r="K69" s="10"/>
      <c r="L69" s="12">
        <f t="shared" si="12"/>
        <v>0</v>
      </c>
      <c r="M69" s="6"/>
      <c r="N69" s="6"/>
    </row>
    <row r="70" spans="1:14" x14ac:dyDescent="0.2">
      <c r="A70" s="6">
        <v>32131</v>
      </c>
      <c r="B70" s="6" t="s">
        <v>33</v>
      </c>
      <c r="C70" s="6"/>
      <c r="D70" s="6"/>
      <c r="E70" s="6"/>
      <c r="F70" s="6"/>
      <c r="G70" s="10"/>
      <c r="H70" s="10"/>
      <c r="I70" s="10"/>
      <c r="J70" s="10"/>
      <c r="K70" s="10"/>
      <c r="L70" s="12">
        <f t="shared" si="12"/>
        <v>0</v>
      </c>
      <c r="M70" s="6"/>
      <c r="N70" s="6"/>
    </row>
    <row r="71" spans="1:14" x14ac:dyDescent="0.2">
      <c r="A71" s="6">
        <v>32149</v>
      </c>
      <c r="B71" s="6" t="s">
        <v>34</v>
      </c>
      <c r="C71" s="6"/>
      <c r="D71" s="6"/>
      <c r="E71" s="6"/>
      <c r="F71" s="6"/>
      <c r="G71" s="10"/>
      <c r="H71" s="10"/>
      <c r="I71" s="10"/>
      <c r="J71" s="10"/>
      <c r="K71" s="10"/>
      <c r="L71" s="12">
        <f t="shared" si="12"/>
        <v>0</v>
      </c>
      <c r="M71" s="6"/>
      <c r="N71" s="6"/>
    </row>
    <row r="72" spans="1:14" x14ac:dyDescent="0.2">
      <c r="A72" s="6">
        <v>32211</v>
      </c>
      <c r="B72" s="6" t="s">
        <v>37</v>
      </c>
      <c r="C72" s="6"/>
      <c r="D72" s="6"/>
      <c r="E72" s="6"/>
      <c r="F72" s="6"/>
      <c r="G72" s="10"/>
      <c r="H72" s="10"/>
      <c r="I72" s="10"/>
      <c r="J72" s="10"/>
      <c r="K72" s="10"/>
      <c r="L72" s="12">
        <f t="shared" si="12"/>
        <v>0</v>
      </c>
      <c r="M72" s="6"/>
      <c r="N72" s="6"/>
    </row>
    <row r="73" spans="1:14" x14ac:dyDescent="0.2">
      <c r="A73" s="6">
        <v>32219</v>
      </c>
      <c r="B73" s="6" t="s">
        <v>95</v>
      </c>
      <c r="C73" s="6"/>
      <c r="D73" s="6"/>
      <c r="E73" s="6"/>
      <c r="F73" s="6"/>
      <c r="G73" s="10"/>
      <c r="H73" s="10"/>
      <c r="I73" s="10"/>
      <c r="J73" s="10"/>
      <c r="K73" s="10"/>
      <c r="L73" s="12">
        <f t="shared" si="12"/>
        <v>0</v>
      </c>
      <c r="M73" s="6"/>
      <c r="N73" s="6"/>
    </row>
    <row r="74" spans="1:14" x14ac:dyDescent="0.2">
      <c r="A74" s="6">
        <v>32229</v>
      </c>
      <c r="B74" s="6" t="s">
        <v>38</v>
      </c>
      <c r="C74" s="6"/>
      <c r="D74" s="6"/>
      <c r="E74" s="6"/>
      <c r="F74" s="6"/>
      <c r="G74" s="10"/>
      <c r="H74" s="10"/>
      <c r="I74" s="10"/>
      <c r="J74" s="10"/>
      <c r="K74" s="10"/>
      <c r="L74" s="12">
        <f t="shared" si="12"/>
        <v>0</v>
      </c>
      <c r="M74" s="6"/>
      <c r="N74" s="6"/>
    </row>
    <row r="75" spans="1:14" x14ac:dyDescent="0.2">
      <c r="A75" s="6">
        <v>32231</v>
      </c>
      <c r="B75" s="6" t="s">
        <v>39</v>
      </c>
      <c r="C75" s="6"/>
      <c r="D75" s="6"/>
      <c r="E75" s="6"/>
      <c r="F75" s="6"/>
      <c r="G75" s="10"/>
      <c r="H75" s="10"/>
      <c r="I75" s="10"/>
      <c r="J75" s="10"/>
      <c r="K75" s="10"/>
      <c r="L75" s="12">
        <f t="shared" si="12"/>
        <v>0</v>
      </c>
      <c r="M75" s="6"/>
      <c r="N75" s="6"/>
    </row>
    <row r="76" spans="1:14" x14ac:dyDescent="0.2">
      <c r="A76" s="6">
        <v>32233</v>
      </c>
      <c r="B76" s="6" t="s">
        <v>40</v>
      </c>
      <c r="C76" s="6"/>
      <c r="D76" s="6"/>
      <c r="E76" s="6"/>
      <c r="F76" s="6"/>
      <c r="G76" s="10"/>
      <c r="H76" s="10"/>
      <c r="I76" s="10"/>
      <c r="J76" s="10"/>
      <c r="K76" s="10"/>
      <c r="L76" s="12">
        <f t="shared" si="12"/>
        <v>0</v>
      </c>
      <c r="M76" s="6"/>
      <c r="N76" s="6"/>
    </row>
    <row r="77" spans="1:14" x14ac:dyDescent="0.2">
      <c r="A77" s="6">
        <v>32234</v>
      </c>
      <c r="B77" s="6" t="s">
        <v>41</v>
      </c>
      <c r="C77" s="6"/>
      <c r="D77" s="6"/>
      <c r="E77" s="6"/>
      <c r="F77" s="6"/>
      <c r="G77" s="10"/>
      <c r="H77" s="10"/>
      <c r="I77" s="10"/>
      <c r="J77" s="10"/>
      <c r="K77" s="10"/>
      <c r="L77" s="12">
        <f t="shared" si="12"/>
        <v>0</v>
      </c>
      <c r="M77" s="6"/>
      <c r="N77" s="6"/>
    </row>
    <row r="78" spans="1:14" x14ac:dyDescent="0.2">
      <c r="A78" s="6">
        <v>32239</v>
      </c>
      <c r="B78" s="6" t="s">
        <v>42</v>
      </c>
      <c r="C78" s="6"/>
      <c r="D78" s="6"/>
      <c r="E78" s="6"/>
      <c r="F78" s="6"/>
      <c r="G78" s="10"/>
      <c r="H78" s="10"/>
      <c r="I78" s="10"/>
      <c r="J78" s="10"/>
      <c r="K78" s="10"/>
      <c r="L78" s="12">
        <f t="shared" si="12"/>
        <v>0</v>
      </c>
      <c r="M78" s="6"/>
      <c r="N78" s="6"/>
    </row>
    <row r="79" spans="1:14" x14ac:dyDescent="0.2">
      <c r="A79" s="6">
        <v>32244</v>
      </c>
      <c r="B79" s="6" t="s">
        <v>82</v>
      </c>
      <c r="C79" s="6"/>
      <c r="D79" s="6"/>
      <c r="E79" s="6"/>
      <c r="F79" s="6"/>
      <c r="G79" s="10"/>
      <c r="H79" s="10"/>
      <c r="I79" s="10"/>
      <c r="J79" s="10"/>
      <c r="K79" s="10"/>
      <c r="L79" s="12">
        <f t="shared" si="12"/>
        <v>0</v>
      </c>
      <c r="M79" s="6"/>
      <c r="N79" s="6"/>
    </row>
    <row r="80" spans="1:14" x14ac:dyDescent="0.2">
      <c r="A80" s="6">
        <v>32251</v>
      </c>
      <c r="B80" s="6" t="s">
        <v>43</v>
      </c>
      <c r="C80" s="6"/>
      <c r="D80" s="6"/>
      <c r="E80" s="6"/>
      <c r="F80" s="6"/>
      <c r="G80" s="6"/>
      <c r="H80" s="6"/>
      <c r="I80" s="6"/>
      <c r="J80" s="6"/>
      <c r="K80" s="6"/>
      <c r="L80" s="12">
        <f t="shared" si="12"/>
        <v>0</v>
      </c>
      <c r="M80" s="6"/>
      <c r="N80" s="6"/>
    </row>
    <row r="81" spans="1:14" x14ac:dyDescent="0.2">
      <c r="A81" s="6">
        <v>32252</v>
      </c>
      <c r="B81" s="6" t="s">
        <v>44</v>
      </c>
      <c r="C81" s="6"/>
      <c r="D81" s="6"/>
      <c r="E81" s="6"/>
      <c r="F81" s="6"/>
      <c r="G81" s="6"/>
      <c r="H81" s="6"/>
      <c r="I81" s="6"/>
      <c r="J81" s="6"/>
      <c r="K81" s="6"/>
      <c r="L81" s="12">
        <f t="shared" si="12"/>
        <v>0</v>
      </c>
      <c r="M81" s="6"/>
      <c r="N81" s="6"/>
    </row>
    <row r="82" spans="1:14" x14ac:dyDescent="0.2">
      <c r="A82" s="6">
        <v>32271</v>
      </c>
      <c r="B82" s="6" t="s">
        <v>83</v>
      </c>
      <c r="C82" s="6"/>
      <c r="D82" s="6"/>
      <c r="E82" s="6"/>
      <c r="F82" s="6"/>
      <c r="G82" s="6"/>
      <c r="H82" s="6"/>
      <c r="I82" s="6"/>
      <c r="J82" s="6"/>
      <c r="K82" s="6"/>
      <c r="L82" s="12">
        <f t="shared" si="12"/>
        <v>0</v>
      </c>
      <c r="M82" s="6"/>
      <c r="N82" s="6"/>
    </row>
    <row r="83" spans="1:14" x14ac:dyDescent="0.2">
      <c r="A83" s="6">
        <v>32311</v>
      </c>
      <c r="B83" s="6" t="s">
        <v>84</v>
      </c>
      <c r="C83" s="6"/>
      <c r="D83" s="6"/>
      <c r="E83" s="6"/>
      <c r="F83" s="6"/>
      <c r="G83" s="6"/>
      <c r="H83" s="6"/>
      <c r="I83" s="6"/>
      <c r="J83" s="6"/>
      <c r="K83" s="6"/>
      <c r="L83" s="12">
        <f t="shared" si="12"/>
        <v>0</v>
      </c>
      <c r="M83" s="6"/>
      <c r="N83" s="6"/>
    </row>
    <row r="84" spans="1:14" x14ac:dyDescent="0.2">
      <c r="A84" s="6">
        <v>32313</v>
      </c>
      <c r="B84" s="6" t="s">
        <v>45</v>
      </c>
      <c r="C84" s="6"/>
      <c r="D84" s="6"/>
      <c r="E84" s="6"/>
      <c r="F84" s="6"/>
      <c r="G84" s="6"/>
      <c r="H84" s="6"/>
      <c r="I84" s="6"/>
      <c r="J84" s="6"/>
      <c r="K84" s="6"/>
      <c r="L84" s="12">
        <f t="shared" si="12"/>
        <v>0</v>
      </c>
      <c r="M84" s="6"/>
      <c r="N84" s="6"/>
    </row>
    <row r="85" spans="1:14" x14ac:dyDescent="0.2">
      <c r="A85" s="6">
        <v>32319</v>
      </c>
      <c r="B85" s="6" t="s">
        <v>46</v>
      </c>
      <c r="C85" s="6"/>
      <c r="D85" s="6"/>
      <c r="E85" s="6"/>
      <c r="F85" s="6"/>
      <c r="G85" s="6"/>
      <c r="H85" s="6"/>
      <c r="I85" s="6"/>
      <c r="J85" s="6"/>
      <c r="K85" s="6"/>
      <c r="L85" s="12">
        <f t="shared" si="12"/>
        <v>0</v>
      </c>
      <c r="M85" s="6"/>
      <c r="N85" s="6"/>
    </row>
    <row r="86" spans="1:14" x14ac:dyDescent="0.2">
      <c r="A86" s="6">
        <v>32329</v>
      </c>
      <c r="B86" s="6" t="s">
        <v>47</v>
      </c>
      <c r="C86" s="6"/>
      <c r="D86" s="6"/>
      <c r="E86" s="6"/>
      <c r="F86" s="6"/>
      <c r="G86" s="6"/>
      <c r="H86" s="6"/>
      <c r="I86" s="6"/>
      <c r="J86" s="6"/>
      <c r="K86" s="6"/>
      <c r="L86" s="12">
        <f t="shared" si="12"/>
        <v>0</v>
      </c>
      <c r="M86" s="6"/>
      <c r="N86" s="6"/>
    </row>
    <row r="87" spans="1:14" x14ac:dyDescent="0.2">
      <c r="A87" s="6">
        <v>32339</v>
      </c>
      <c r="B87" s="6" t="s">
        <v>48</v>
      </c>
      <c r="C87" s="6"/>
      <c r="D87" s="6"/>
      <c r="E87" s="6"/>
      <c r="F87" s="6"/>
      <c r="G87" s="6"/>
      <c r="H87" s="6"/>
      <c r="I87" s="6"/>
      <c r="J87" s="6"/>
      <c r="K87" s="6"/>
      <c r="L87" s="12">
        <f t="shared" si="12"/>
        <v>0</v>
      </c>
      <c r="M87" s="6"/>
      <c r="N87" s="6"/>
    </row>
    <row r="88" spans="1:14" x14ac:dyDescent="0.2">
      <c r="A88" s="6">
        <v>32349</v>
      </c>
      <c r="B88" s="6" t="s">
        <v>49</v>
      </c>
      <c r="C88" s="6"/>
      <c r="D88" s="6"/>
      <c r="E88" s="6"/>
      <c r="F88" s="6"/>
      <c r="G88" s="6"/>
      <c r="H88" s="6"/>
      <c r="I88" s="6"/>
      <c r="J88" s="6"/>
      <c r="K88" s="6"/>
      <c r="L88" s="12">
        <f t="shared" si="12"/>
        <v>0</v>
      </c>
      <c r="M88" s="6"/>
      <c r="N88" s="6"/>
    </row>
    <row r="89" spans="1:14" x14ac:dyDescent="0.2">
      <c r="A89" s="6">
        <v>32359</v>
      </c>
      <c r="B89" s="6" t="s">
        <v>50</v>
      </c>
      <c r="C89" s="6"/>
      <c r="D89" s="6"/>
      <c r="E89" s="6"/>
      <c r="F89" s="6"/>
      <c r="G89" s="6"/>
      <c r="H89" s="6"/>
      <c r="I89" s="6"/>
      <c r="J89" s="6"/>
      <c r="K89" s="6"/>
      <c r="L89" s="12">
        <f t="shared" si="12"/>
        <v>0</v>
      </c>
      <c r="M89" s="6"/>
      <c r="N89" s="6"/>
    </row>
    <row r="90" spans="1:14" x14ac:dyDescent="0.2">
      <c r="A90" s="6">
        <v>32361</v>
      </c>
      <c r="B90" s="6" t="s">
        <v>51</v>
      </c>
      <c r="C90" s="6"/>
      <c r="D90" s="6"/>
      <c r="E90" s="6"/>
      <c r="F90" s="6"/>
      <c r="G90" s="6"/>
      <c r="H90" s="6"/>
      <c r="I90" s="6"/>
      <c r="J90" s="6"/>
      <c r="K90" s="6"/>
      <c r="L90" s="12">
        <f t="shared" si="12"/>
        <v>0</v>
      </c>
      <c r="M90" s="6"/>
      <c r="N90" s="6"/>
    </row>
    <row r="91" spans="1:14" x14ac:dyDescent="0.2">
      <c r="A91" s="6">
        <v>32369</v>
      </c>
      <c r="B91" s="6" t="s">
        <v>52</v>
      </c>
      <c r="C91" s="6"/>
      <c r="D91" s="6"/>
      <c r="E91" s="6"/>
      <c r="F91" s="6"/>
      <c r="G91" s="6"/>
      <c r="H91" s="6"/>
      <c r="I91" s="6"/>
      <c r="J91" s="6"/>
      <c r="K91" s="6"/>
      <c r="L91" s="12">
        <f t="shared" si="12"/>
        <v>0</v>
      </c>
      <c r="M91" s="6"/>
      <c r="N91" s="6"/>
    </row>
    <row r="92" spans="1:14" x14ac:dyDescent="0.2">
      <c r="A92" s="6">
        <v>32371</v>
      </c>
      <c r="B92" s="6" t="s">
        <v>53</v>
      </c>
      <c r="C92" s="6"/>
      <c r="D92" s="6"/>
      <c r="E92" s="6"/>
      <c r="F92" s="6"/>
      <c r="G92" s="6"/>
      <c r="H92" s="6"/>
      <c r="I92" s="6"/>
      <c r="J92" s="6"/>
      <c r="K92" s="6"/>
      <c r="L92" s="12">
        <f t="shared" si="12"/>
        <v>0</v>
      </c>
      <c r="M92" s="6"/>
      <c r="N92" s="6"/>
    </row>
    <row r="93" spans="1:14" x14ac:dyDescent="0.2">
      <c r="A93" s="6">
        <v>32372</v>
      </c>
      <c r="B93" s="6" t="s">
        <v>54</v>
      </c>
      <c r="C93" s="6"/>
      <c r="D93" s="6"/>
      <c r="E93" s="6"/>
      <c r="F93" s="6"/>
      <c r="G93" s="6"/>
      <c r="H93" s="6"/>
      <c r="I93" s="6"/>
      <c r="J93" s="6"/>
      <c r="K93" s="6"/>
      <c r="L93" s="12">
        <f t="shared" si="12"/>
        <v>0</v>
      </c>
      <c r="M93" s="6"/>
      <c r="N93" s="6"/>
    </row>
    <row r="94" spans="1:14" x14ac:dyDescent="0.2">
      <c r="A94" s="6">
        <v>32379</v>
      </c>
      <c r="B94" s="6" t="s">
        <v>55</v>
      </c>
      <c r="C94" s="6"/>
      <c r="D94" s="6"/>
      <c r="E94" s="6"/>
      <c r="F94" s="6"/>
      <c r="G94" s="6"/>
      <c r="H94" s="6"/>
      <c r="I94" s="6"/>
      <c r="J94" s="6"/>
      <c r="K94" s="6"/>
      <c r="L94" s="12">
        <f t="shared" si="12"/>
        <v>0</v>
      </c>
      <c r="M94" s="6"/>
      <c r="N94" s="6"/>
    </row>
    <row r="95" spans="1:14" x14ac:dyDescent="0.2">
      <c r="A95" s="6">
        <v>32389</v>
      </c>
      <c r="B95" s="6" t="s">
        <v>56</v>
      </c>
      <c r="C95" s="6"/>
      <c r="D95" s="6"/>
      <c r="E95" s="6"/>
      <c r="F95" s="6"/>
      <c r="G95" s="6"/>
      <c r="H95" s="6"/>
      <c r="I95" s="6"/>
      <c r="J95" s="6"/>
      <c r="K95" s="6"/>
      <c r="L95" s="12">
        <f t="shared" si="12"/>
        <v>0</v>
      </c>
      <c r="M95" s="6"/>
      <c r="N95" s="6"/>
    </row>
    <row r="96" spans="1:14" x14ac:dyDescent="0.2">
      <c r="A96" s="6">
        <v>32391</v>
      </c>
      <c r="B96" s="6" t="s">
        <v>57</v>
      </c>
      <c r="C96" s="6"/>
      <c r="D96" s="6"/>
      <c r="E96" s="6"/>
      <c r="F96" s="6"/>
      <c r="G96" s="6"/>
      <c r="H96" s="6"/>
      <c r="I96" s="6"/>
      <c r="J96" s="6"/>
      <c r="K96" s="6"/>
      <c r="L96" s="12">
        <f t="shared" si="12"/>
        <v>0</v>
      </c>
      <c r="M96" s="6"/>
      <c r="N96" s="6"/>
    </row>
    <row r="97" spans="1:14" x14ac:dyDescent="0.2">
      <c r="A97" s="6">
        <v>32399</v>
      </c>
      <c r="B97" s="6" t="s">
        <v>58</v>
      </c>
      <c r="C97" s="6"/>
      <c r="D97" s="6"/>
      <c r="E97" s="6"/>
      <c r="F97" s="6"/>
      <c r="G97" s="6"/>
      <c r="H97" s="6"/>
      <c r="I97" s="6"/>
      <c r="J97" s="6"/>
      <c r="K97" s="6"/>
      <c r="L97" s="12">
        <f t="shared" si="12"/>
        <v>0</v>
      </c>
      <c r="M97" s="6"/>
      <c r="N97" s="6"/>
    </row>
    <row r="98" spans="1:14" x14ac:dyDescent="0.2">
      <c r="A98" s="6">
        <v>32412</v>
      </c>
      <c r="B98" s="6" t="s">
        <v>85</v>
      </c>
      <c r="C98" s="6"/>
      <c r="D98" s="6"/>
      <c r="E98" s="6"/>
      <c r="F98" s="6"/>
      <c r="G98" s="6"/>
      <c r="H98" s="6"/>
      <c r="I98" s="6"/>
      <c r="J98" s="6"/>
      <c r="K98" s="6"/>
      <c r="L98" s="12">
        <f t="shared" si="12"/>
        <v>0</v>
      </c>
      <c r="M98" s="6"/>
      <c r="N98" s="6"/>
    </row>
    <row r="99" spans="1:14" x14ac:dyDescent="0.2">
      <c r="A99" s="6">
        <v>32922</v>
      </c>
      <c r="B99" s="6" t="s">
        <v>59</v>
      </c>
      <c r="C99" s="6"/>
      <c r="D99" s="6"/>
      <c r="E99" s="6"/>
      <c r="F99" s="6"/>
      <c r="G99" s="6"/>
      <c r="H99" s="6"/>
      <c r="I99" s="6"/>
      <c r="J99" s="6"/>
      <c r="K99" s="6"/>
      <c r="L99" s="12">
        <f t="shared" si="12"/>
        <v>0</v>
      </c>
      <c r="M99" s="6"/>
      <c r="N99" s="6"/>
    </row>
    <row r="100" spans="1:14" x14ac:dyDescent="0.2">
      <c r="A100" s="6">
        <v>32923</v>
      </c>
      <c r="B100" s="6" t="s">
        <v>86</v>
      </c>
      <c r="C100" s="6"/>
      <c r="D100" s="6"/>
      <c r="E100" s="6"/>
      <c r="F100" s="6"/>
      <c r="G100" s="6"/>
      <c r="H100" s="6"/>
      <c r="I100" s="6"/>
      <c r="J100" s="6"/>
      <c r="K100" s="6"/>
      <c r="L100" s="12">
        <f t="shared" si="12"/>
        <v>0</v>
      </c>
      <c r="M100" s="6"/>
      <c r="N100" s="6"/>
    </row>
    <row r="101" spans="1:14" x14ac:dyDescent="0.2">
      <c r="A101" s="6">
        <v>32931</v>
      </c>
      <c r="B101" s="6" t="s">
        <v>60</v>
      </c>
      <c r="C101" s="6"/>
      <c r="D101" s="6"/>
      <c r="E101" s="6"/>
      <c r="F101" s="6"/>
      <c r="G101" s="6"/>
      <c r="H101" s="6"/>
      <c r="I101" s="6"/>
      <c r="J101" s="6"/>
      <c r="K101" s="6"/>
      <c r="L101" s="12">
        <f t="shared" si="12"/>
        <v>0</v>
      </c>
      <c r="M101" s="6"/>
      <c r="N101" s="6"/>
    </row>
    <row r="102" spans="1:14" x14ac:dyDescent="0.2">
      <c r="A102" s="6">
        <v>32941</v>
      </c>
      <c r="B102" s="6" t="s">
        <v>61</v>
      </c>
      <c r="C102" s="6"/>
      <c r="D102" s="6"/>
      <c r="E102" s="6"/>
      <c r="F102" s="6"/>
      <c r="G102" s="6"/>
      <c r="H102" s="6"/>
      <c r="I102" s="6"/>
      <c r="J102" s="6"/>
      <c r="K102" s="6"/>
      <c r="L102" s="12">
        <f t="shared" si="12"/>
        <v>0</v>
      </c>
      <c r="M102" s="6"/>
      <c r="N102" s="6"/>
    </row>
    <row r="103" spans="1:14" x14ac:dyDescent="0.2">
      <c r="A103" s="6">
        <v>32952</v>
      </c>
      <c r="B103" s="6" t="s">
        <v>87</v>
      </c>
      <c r="C103" s="6"/>
      <c r="D103" s="6"/>
      <c r="E103" s="6"/>
      <c r="F103" s="6"/>
      <c r="G103" s="6"/>
      <c r="H103" s="6"/>
      <c r="I103" s="6"/>
      <c r="J103" s="6"/>
      <c r="K103" s="6"/>
      <c r="L103" s="12">
        <f t="shared" si="12"/>
        <v>0</v>
      </c>
      <c r="M103" s="6"/>
      <c r="N103" s="6"/>
    </row>
    <row r="104" spans="1:14" x14ac:dyDescent="0.2">
      <c r="A104" s="6">
        <v>32999</v>
      </c>
      <c r="B104" s="6" t="s">
        <v>62</v>
      </c>
      <c r="C104" s="6"/>
      <c r="D104" s="6"/>
      <c r="E104" s="6"/>
      <c r="F104" s="6"/>
      <c r="G104" s="6"/>
      <c r="H104" s="6"/>
      <c r="I104" s="6"/>
      <c r="J104" s="6"/>
      <c r="K104" s="6"/>
      <c r="L104" s="12">
        <f t="shared" si="12"/>
        <v>0</v>
      </c>
      <c r="M104" s="6"/>
      <c r="N104" s="6"/>
    </row>
    <row r="105" spans="1:14" x14ac:dyDescent="0.2">
      <c r="A105" s="10">
        <v>34</v>
      </c>
      <c r="B105" s="10" t="s">
        <v>63</v>
      </c>
      <c r="C105" s="10"/>
      <c r="D105" s="10">
        <f>SUM(D106:D108)</f>
        <v>0</v>
      </c>
      <c r="E105" s="10"/>
      <c r="F105" s="10"/>
      <c r="G105" s="10"/>
      <c r="H105" s="10"/>
      <c r="I105" s="10"/>
      <c r="J105" s="10"/>
      <c r="K105" s="10"/>
      <c r="L105" s="10">
        <f t="shared" si="12"/>
        <v>0</v>
      </c>
      <c r="M105" s="10"/>
      <c r="N105" s="10"/>
    </row>
    <row r="106" spans="1:14" x14ac:dyDescent="0.2">
      <c r="A106" s="6">
        <v>34311</v>
      </c>
      <c r="B106" s="6" t="s">
        <v>64</v>
      </c>
      <c r="C106" s="6"/>
      <c r="D106" s="6"/>
      <c r="E106" s="6"/>
      <c r="F106" s="6"/>
      <c r="G106" s="6"/>
      <c r="H106" s="6"/>
      <c r="I106" s="6"/>
      <c r="J106" s="6"/>
      <c r="K106" s="6"/>
      <c r="L106" s="12">
        <f t="shared" si="12"/>
        <v>0</v>
      </c>
      <c r="M106" s="6"/>
      <c r="N106" s="6"/>
    </row>
    <row r="107" spans="1:14" x14ac:dyDescent="0.2">
      <c r="A107" s="6">
        <v>34339</v>
      </c>
      <c r="B107" s="6" t="s">
        <v>65</v>
      </c>
      <c r="C107" s="6"/>
      <c r="D107" s="6"/>
      <c r="E107" s="6"/>
      <c r="F107" s="6"/>
      <c r="G107" s="6"/>
      <c r="H107" s="6"/>
      <c r="I107" s="6"/>
      <c r="J107" s="6"/>
      <c r="K107" s="6"/>
      <c r="L107" s="12">
        <f t="shared" si="12"/>
        <v>0</v>
      </c>
      <c r="M107" s="6"/>
      <c r="N107" s="6"/>
    </row>
    <row r="108" spans="1:14" x14ac:dyDescent="0.2">
      <c r="A108" s="6">
        <v>34349</v>
      </c>
      <c r="B108" s="6" t="s">
        <v>88</v>
      </c>
      <c r="C108" s="6"/>
      <c r="D108" s="6"/>
      <c r="E108" s="6"/>
      <c r="F108" s="6"/>
      <c r="G108" s="6"/>
      <c r="H108" s="6"/>
      <c r="I108" s="6"/>
      <c r="J108" s="6"/>
      <c r="K108" s="6"/>
      <c r="L108" s="12">
        <f t="shared" si="12"/>
        <v>0</v>
      </c>
      <c r="M108" s="6"/>
      <c r="N108" s="6"/>
    </row>
    <row r="109" spans="1:14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1"/>
      <c r="M109" s="6"/>
      <c r="N109" s="6"/>
    </row>
    <row r="110" spans="1:14" x14ac:dyDescent="0.2">
      <c r="A110" s="10"/>
      <c r="B110" s="10" t="s">
        <v>111</v>
      </c>
      <c r="C110" s="10"/>
      <c r="D110" s="10">
        <f>SUM(D61+P109)</f>
        <v>0</v>
      </c>
      <c r="E110" s="10"/>
      <c r="F110" s="10"/>
      <c r="G110" s="10"/>
      <c r="H110" s="10"/>
      <c r="I110" s="10"/>
      <c r="J110" s="10"/>
      <c r="K110" s="10"/>
      <c r="L110" s="10">
        <f>SUM(L61+X109)</f>
        <v>0</v>
      </c>
      <c r="M110" s="11">
        <f>SUM(M61+R109)</f>
        <v>0</v>
      </c>
      <c r="N110" s="11">
        <f>SUM(N61+S109)</f>
        <v>0</v>
      </c>
    </row>
    <row r="111" spans="1:14" x14ac:dyDescent="0.2">
      <c r="A111" s="14"/>
      <c r="B111" s="14"/>
      <c r="C111" s="14"/>
      <c r="D111" s="14"/>
      <c r="E111" s="14"/>
      <c r="F111" s="13"/>
      <c r="G111" s="13"/>
      <c r="H111" s="13"/>
      <c r="I111" s="13"/>
      <c r="J111" s="13"/>
      <c r="K111" s="13"/>
    </row>
    <row r="112" spans="1:14" x14ac:dyDescent="0.2">
      <c r="A112" s="14"/>
      <c r="B112" s="14"/>
      <c r="C112" s="14"/>
      <c r="D112" s="14"/>
      <c r="E112" s="14"/>
      <c r="F112" s="13"/>
      <c r="G112" s="13"/>
      <c r="H112" s="13"/>
      <c r="I112" s="13"/>
      <c r="J112" s="13"/>
      <c r="K112" s="13"/>
    </row>
    <row r="113" spans="1:14" x14ac:dyDescent="0.2">
      <c r="A113" s="13"/>
      <c r="B113" s="13"/>
      <c r="C113" s="13"/>
      <c r="D113" s="13"/>
      <c r="E113" s="13"/>
      <c r="F113" s="13"/>
      <c r="G113" s="14"/>
      <c r="H113" s="14"/>
      <c r="I113" s="14"/>
      <c r="J113" s="14"/>
      <c r="K113" s="14"/>
      <c r="L113" s="2"/>
    </row>
    <row r="114" spans="1:14" x14ac:dyDescent="0.2">
      <c r="A114" s="13"/>
      <c r="B114" s="4" t="s">
        <v>114</v>
      </c>
      <c r="C114" s="4"/>
      <c r="D114" s="13"/>
      <c r="E114" s="13"/>
      <c r="F114" s="13"/>
      <c r="G114" s="14"/>
      <c r="H114" s="14"/>
      <c r="I114" s="14"/>
      <c r="J114" s="14"/>
      <c r="K114" s="14"/>
      <c r="L114" s="2"/>
    </row>
    <row r="115" spans="1:14" x14ac:dyDescent="0.2">
      <c r="A115" s="13"/>
      <c r="B115" s="13" t="s">
        <v>118</v>
      </c>
      <c r="C115" s="4"/>
      <c r="D115" s="13"/>
      <c r="E115" s="13"/>
      <c r="F115" s="13"/>
      <c r="G115" s="14"/>
      <c r="H115" s="14"/>
      <c r="I115" s="14"/>
      <c r="J115" s="14"/>
      <c r="K115" s="14"/>
      <c r="L115" s="2"/>
    </row>
    <row r="116" spans="1:14" x14ac:dyDescent="0.2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1:14" x14ac:dyDescent="0.2">
      <c r="A117" s="10">
        <v>4</v>
      </c>
      <c r="B117" s="10" t="s">
        <v>103</v>
      </c>
      <c r="C117" s="10"/>
      <c r="D117" s="10">
        <f>SUM(D118+P119)</f>
        <v>0</v>
      </c>
      <c r="E117" s="10"/>
      <c r="F117" s="6"/>
      <c r="G117" s="6"/>
      <c r="H117" s="6"/>
      <c r="I117" s="6"/>
      <c r="J117" s="6"/>
      <c r="K117" s="6"/>
      <c r="L117" s="11">
        <f>SUM(D117+F117)</f>
        <v>0</v>
      </c>
      <c r="M117" s="11">
        <f>SUM(M118+Q120)</f>
        <v>0</v>
      </c>
      <c r="N117" s="11">
        <f>SUM(N118+R120)</f>
        <v>0</v>
      </c>
    </row>
    <row r="118" spans="1:14" x14ac:dyDescent="0.2">
      <c r="A118" s="10">
        <v>42</v>
      </c>
      <c r="B118" s="10" t="s">
        <v>115</v>
      </c>
      <c r="C118" s="10"/>
      <c r="D118" s="10">
        <f>SUM(D119+D120+D121)</f>
        <v>0</v>
      </c>
      <c r="E118" s="10"/>
      <c r="F118" s="6"/>
      <c r="G118" s="6"/>
      <c r="H118" s="6"/>
      <c r="I118" s="6"/>
      <c r="J118" s="6"/>
      <c r="K118" s="6"/>
      <c r="L118" s="11">
        <f>SUM(D118+F118)</f>
        <v>0</v>
      </c>
      <c r="M118" s="11"/>
      <c r="N118" s="11"/>
    </row>
    <row r="119" spans="1:14" x14ac:dyDescent="0.2">
      <c r="A119" s="6">
        <v>42273</v>
      </c>
      <c r="B119" s="6" t="s">
        <v>100</v>
      </c>
      <c r="C119" s="6"/>
      <c r="D119" s="6"/>
      <c r="E119" s="6"/>
      <c r="F119" s="6"/>
      <c r="G119" s="6"/>
      <c r="H119" s="6"/>
      <c r="I119" s="6"/>
      <c r="J119" s="6"/>
      <c r="K119" s="6"/>
      <c r="L119" s="12">
        <f>SUM(D119+F119)</f>
        <v>0</v>
      </c>
      <c r="M119" s="12"/>
      <c r="N119" s="12"/>
    </row>
    <row r="120" spans="1:14" x14ac:dyDescent="0.2">
      <c r="A120" s="6">
        <v>42411</v>
      </c>
      <c r="B120" s="6" t="s">
        <v>101</v>
      </c>
      <c r="C120" s="6"/>
      <c r="D120" s="6"/>
      <c r="E120" s="6"/>
      <c r="F120" s="6"/>
      <c r="G120" s="6"/>
      <c r="H120" s="6"/>
      <c r="I120" s="6"/>
      <c r="J120" s="6"/>
      <c r="K120" s="6"/>
      <c r="L120" s="12">
        <f>SUM(D120+F120)</f>
        <v>0</v>
      </c>
      <c r="M120" s="12"/>
      <c r="N120" s="12"/>
    </row>
    <row r="121" spans="1:14" x14ac:dyDescent="0.2">
      <c r="A121" s="6">
        <v>42621</v>
      </c>
      <c r="B121" s="6" t="s">
        <v>130</v>
      </c>
      <c r="C121" s="6"/>
      <c r="D121" s="6"/>
      <c r="E121" s="6"/>
      <c r="F121" s="6"/>
      <c r="G121" s="6"/>
      <c r="H121" s="6"/>
      <c r="I121" s="6"/>
      <c r="J121" s="6"/>
      <c r="K121" s="6"/>
      <c r="L121" s="12">
        <f>SUM(D121+F121)</f>
        <v>0</v>
      </c>
      <c r="M121" s="12"/>
      <c r="N121" s="12"/>
    </row>
    <row r="122" spans="1:14" x14ac:dyDescent="0.2">
      <c r="A122" s="10"/>
      <c r="B122" s="10" t="s">
        <v>110</v>
      </c>
      <c r="C122" s="10"/>
      <c r="D122" s="10">
        <f>SUM(D117+P122)</f>
        <v>0</v>
      </c>
      <c r="E122" s="10"/>
      <c r="F122" s="6"/>
      <c r="G122" s="6"/>
      <c r="H122" s="6"/>
      <c r="I122" s="6"/>
      <c r="J122" s="6"/>
      <c r="K122" s="6"/>
      <c r="L122" s="11">
        <f>SUM(L117+Q121)</f>
        <v>0</v>
      </c>
      <c r="M122" s="11">
        <f>SUM(M117+Q121)</f>
        <v>0</v>
      </c>
      <c r="N122" s="11">
        <f>SUM(N117+R121)</f>
        <v>0</v>
      </c>
    </row>
    <row r="123" spans="1:14" x14ac:dyDescent="0.2">
      <c r="A123" s="14"/>
      <c r="B123" s="14"/>
      <c r="C123" s="14"/>
      <c r="D123" s="14"/>
      <c r="E123" s="14"/>
      <c r="F123" s="13"/>
      <c r="G123" s="13"/>
      <c r="H123" s="13"/>
      <c r="I123" s="13"/>
      <c r="J123" s="13"/>
      <c r="K123" s="13"/>
    </row>
    <row r="124" spans="1:14" x14ac:dyDescent="0.2">
      <c r="A124" s="13"/>
      <c r="B124" s="4" t="s">
        <v>102</v>
      </c>
      <c r="C124" s="4"/>
      <c r="D124" s="4"/>
      <c r="E124" s="4"/>
      <c r="F124" s="13"/>
      <c r="G124" s="13"/>
      <c r="H124" s="13"/>
      <c r="I124" s="13"/>
      <c r="J124" s="13"/>
      <c r="K124" s="13"/>
    </row>
    <row r="125" spans="1:14" x14ac:dyDescent="0.2">
      <c r="A125" s="13"/>
      <c r="B125" s="13" t="s">
        <v>118</v>
      </c>
      <c r="C125" s="4"/>
      <c r="D125" s="4"/>
      <c r="E125" s="4"/>
      <c r="F125" s="13"/>
      <c r="G125" s="13"/>
      <c r="H125" s="13"/>
      <c r="I125" s="13"/>
      <c r="J125" s="13"/>
      <c r="K125" s="13"/>
    </row>
    <row r="126" spans="1:14" x14ac:dyDescent="0.2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</row>
    <row r="127" spans="1:14" x14ac:dyDescent="0.2">
      <c r="A127" s="10">
        <v>3</v>
      </c>
      <c r="B127" s="10" t="s">
        <v>26</v>
      </c>
      <c r="C127" s="10"/>
      <c r="D127" s="10">
        <f>SUM(D128+P129)</f>
        <v>0</v>
      </c>
      <c r="E127" s="10"/>
      <c r="F127" s="6"/>
      <c r="G127" s="6"/>
      <c r="H127" s="6"/>
      <c r="I127" s="6"/>
      <c r="J127" s="6"/>
      <c r="K127" s="6"/>
      <c r="L127" s="11">
        <f>SUM(D127+G127)</f>
        <v>0</v>
      </c>
      <c r="M127" s="11">
        <f>SUM(M128+Q128)</f>
        <v>0</v>
      </c>
      <c r="N127" s="11">
        <f>SUM(N128+R128)</f>
        <v>0</v>
      </c>
    </row>
    <row r="128" spans="1:14" x14ac:dyDescent="0.2">
      <c r="A128" s="10">
        <v>32</v>
      </c>
      <c r="B128" s="10" t="s">
        <v>32</v>
      </c>
      <c r="C128" s="10"/>
      <c r="D128" s="10">
        <f>SUM(D129+P128)</f>
        <v>0</v>
      </c>
      <c r="E128" s="10"/>
      <c r="F128" s="6"/>
      <c r="G128" s="6"/>
      <c r="H128" s="6"/>
      <c r="I128" s="6"/>
      <c r="J128" s="6"/>
      <c r="K128" s="6"/>
      <c r="L128" s="11">
        <f t="shared" ref="L128:L136" si="13">SUM(D128+G128)</f>
        <v>0</v>
      </c>
      <c r="M128" s="12"/>
      <c r="N128" s="12"/>
    </row>
    <row r="129" spans="1:14" x14ac:dyDescent="0.2">
      <c r="A129" s="6">
        <v>32329</v>
      </c>
      <c r="B129" s="6" t="s">
        <v>104</v>
      </c>
      <c r="C129" s="6"/>
      <c r="D129" s="6"/>
      <c r="E129" s="6"/>
      <c r="F129" s="6"/>
      <c r="G129" s="6"/>
      <c r="H129" s="6"/>
      <c r="I129" s="6"/>
      <c r="J129" s="6"/>
      <c r="K129" s="6"/>
      <c r="L129" s="12">
        <f t="shared" si="13"/>
        <v>0</v>
      </c>
      <c r="M129" s="12"/>
      <c r="N129" s="12"/>
    </row>
    <row r="130" spans="1:14" x14ac:dyDescent="0.2">
      <c r="A130" s="10">
        <v>4</v>
      </c>
      <c r="B130" s="10" t="s">
        <v>109</v>
      </c>
      <c r="C130" s="10"/>
      <c r="D130" s="10">
        <f>SUM(D131+D134)</f>
        <v>0</v>
      </c>
      <c r="E130" s="10"/>
      <c r="F130" s="6"/>
      <c r="G130" s="6"/>
      <c r="H130" s="6"/>
      <c r="I130" s="6"/>
      <c r="J130" s="6"/>
      <c r="K130" s="6"/>
      <c r="L130" s="11">
        <f t="shared" si="13"/>
        <v>0</v>
      </c>
      <c r="M130" s="11">
        <f>SUM(M131+M134)</f>
        <v>0</v>
      </c>
      <c r="N130" s="11">
        <f>SUM(N131+N134)</f>
        <v>0</v>
      </c>
    </row>
    <row r="131" spans="1:14" x14ac:dyDescent="0.2">
      <c r="A131" s="10">
        <v>42</v>
      </c>
      <c r="B131" s="10" t="s">
        <v>116</v>
      </c>
      <c r="C131" s="10"/>
      <c r="D131" s="10">
        <f>SUM(D132+D133)</f>
        <v>0</v>
      </c>
      <c r="E131" s="10"/>
      <c r="F131" s="6"/>
      <c r="G131" s="6"/>
      <c r="H131" s="6"/>
      <c r="I131" s="6"/>
      <c r="J131" s="6"/>
      <c r="K131" s="6"/>
      <c r="L131" s="11">
        <f t="shared" si="13"/>
        <v>0</v>
      </c>
      <c r="M131" s="12"/>
      <c r="N131" s="12"/>
    </row>
    <row r="132" spans="1:14" x14ac:dyDescent="0.2">
      <c r="A132" s="6">
        <v>42122</v>
      </c>
      <c r="B132" s="6" t="s">
        <v>105</v>
      </c>
      <c r="C132" s="6"/>
      <c r="D132" s="6"/>
      <c r="E132" s="6"/>
      <c r="F132" s="6"/>
      <c r="G132" s="6"/>
      <c r="H132" s="6"/>
      <c r="I132" s="6"/>
      <c r="J132" s="6"/>
      <c r="K132" s="6"/>
      <c r="L132" s="12">
        <f t="shared" si="13"/>
        <v>0</v>
      </c>
      <c r="M132" s="12"/>
      <c r="N132" s="12"/>
    </row>
    <row r="133" spans="1:14" x14ac:dyDescent="0.2">
      <c r="A133" s="6">
        <v>42149</v>
      </c>
      <c r="B133" s="6" t="s">
        <v>106</v>
      </c>
      <c r="C133" s="6"/>
      <c r="D133" s="6"/>
      <c r="E133" s="6"/>
      <c r="F133" s="6"/>
      <c r="G133" s="6"/>
      <c r="H133" s="6"/>
      <c r="I133" s="6"/>
      <c r="J133" s="6"/>
      <c r="K133" s="6"/>
      <c r="L133" s="12">
        <f t="shared" si="13"/>
        <v>0</v>
      </c>
      <c r="M133" s="12"/>
      <c r="N133" s="12"/>
    </row>
    <row r="134" spans="1:14" x14ac:dyDescent="0.2">
      <c r="A134" s="10">
        <v>45</v>
      </c>
      <c r="B134" s="10" t="s">
        <v>117</v>
      </c>
      <c r="C134" s="10"/>
      <c r="D134" s="10">
        <f>SUM(D135+D136)</f>
        <v>0</v>
      </c>
      <c r="E134" s="10"/>
      <c r="F134" s="6"/>
      <c r="G134" s="6"/>
      <c r="H134" s="6"/>
      <c r="I134" s="6"/>
      <c r="J134" s="6"/>
      <c r="K134" s="6"/>
      <c r="L134" s="11">
        <f t="shared" si="13"/>
        <v>0</v>
      </c>
      <c r="M134" s="12"/>
      <c r="N134" s="12"/>
    </row>
    <row r="135" spans="1:14" x14ac:dyDescent="0.2">
      <c r="A135" s="6">
        <v>45111</v>
      </c>
      <c r="B135" s="6" t="s">
        <v>108</v>
      </c>
      <c r="C135" s="6"/>
      <c r="D135" s="6"/>
      <c r="E135" s="6"/>
      <c r="F135" s="6"/>
      <c r="G135" s="6"/>
      <c r="H135" s="6"/>
      <c r="I135" s="6"/>
      <c r="J135" s="6"/>
      <c r="K135" s="6"/>
      <c r="L135" s="12">
        <f t="shared" si="13"/>
        <v>0</v>
      </c>
      <c r="M135" s="12"/>
      <c r="N135" s="12"/>
    </row>
    <row r="136" spans="1:14" x14ac:dyDescent="0.2">
      <c r="A136" s="6">
        <v>45411</v>
      </c>
      <c r="B136" s="6" t="s">
        <v>107</v>
      </c>
      <c r="C136" s="6"/>
      <c r="D136" s="6"/>
      <c r="E136" s="6"/>
      <c r="F136" s="6"/>
      <c r="G136" s="6"/>
      <c r="H136" s="6"/>
      <c r="I136" s="6"/>
      <c r="J136" s="6"/>
      <c r="K136" s="6"/>
      <c r="L136" s="12">
        <f t="shared" si="13"/>
        <v>0</v>
      </c>
      <c r="M136" s="12"/>
      <c r="N136" s="12"/>
    </row>
    <row r="137" spans="1:14" x14ac:dyDescent="0.2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12"/>
      <c r="M137" s="12"/>
      <c r="N137" s="12"/>
    </row>
    <row r="138" spans="1:14" x14ac:dyDescent="0.2">
      <c r="A138" s="6"/>
      <c r="B138" s="10" t="s">
        <v>129</v>
      </c>
      <c r="C138" s="10"/>
      <c r="D138" s="10">
        <f>SUM(D127+D130)</f>
        <v>0</v>
      </c>
      <c r="E138" s="10"/>
      <c r="F138" s="6"/>
      <c r="G138" s="6"/>
      <c r="H138" s="6"/>
      <c r="I138" s="6"/>
      <c r="J138" s="6"/>
      <c r="K138" s="6"/>
      <c r="L138" s="11">
        <f>SUM(L127+L130)</f>
        <v>0</v>
      </c>
      <c r="M138" s="11">
        <f>SUM(M127+M130)</f>
        <v>0</v>
      </c>
      <c r="N138" s="11">
        <f>SUM(N127+N130)</f>
        <v>0</v>
      </c>
    </row>
    <row r="139" spans="1:14" x14ac:dyDescent="0.2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9"/>
      <c r="M139" s="19"/>
      <c r="N139" s="19"/>
    </row>
    <row r="140" spans="1:14" x14ac:dyDescent="0.2">
      <c r="A140" s="6"/>
      <c r="B140" s="10" t="s">
        <v>126</v>
      </c>
      <c r="C140" s="10"/>
      <c r="D140" s="10">
        <f>SUM(D110+D122+D138)</f>
        <v>0</v>
      </c>
      <c r="E140" s="10"/>
      <c r="F140" s="6"/>
      <c r="G140" s="6"/>
      <c r="H140" s="6"/>
      <c r="I140" s="6"/>
      <c r="J140" s="6"/>
      <c r="K140" s="6"/>
      <c r="L140" s="11">
        <f>SUM(L110+L122+L138)</f>
        <v>0</v>
      </c>
      <c r="M140" s="11">
        <f>SUM(M110+M122+M138)</f>
        <v>0</v>
      </c>
      <c r="N140" s="11">
        <f>SUM(N110+N122+N138)</f>
        <v>0</v>
      </c>
    </row>
    <row r="141" spans="1:14" x14ac:dyDescent="0.2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1:14" x14ac:dyDescent="0.2">
      <c r="A142" s="13" t="s">
        <v>113</v>
      </c>
      <c r="B142" s="13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1:14" x14ac:dyDescent="0.2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1:14" x14ac:dyDescent="0.2">
      <c r="A144" s="13" t="s">
        <v>150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1:14" x14ac:dyDescent="0.2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1:14" x14ac:dyDescent="0.2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1:14" x14ac:dyDescent="0.2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1:14" x14ac:dyDescent="0.2">
      <c r="A148" s="13"/>
      <c r="B148" s="96"/>
      <c r="C148" s="96"/>
      <c r="D148" s="13"/>
      <c r="E148" s="13"/>
      <c r="F148" s="13"/>
      <c r="G148" s="13"/>
      <c r="H148" s="13"/>
      <c r="I148" s="13"/>
    </row>
    <row r="149" spans="1:14" x14ac:dyDescent="0.2">
      <c r="A149" s="13"/>
      <c r="B149" s="4"/>
      <c r="C149" s="4"/>
      <c r="D149" s="4"/>
      <c r="E149" s="4"/>
      <c r="F149" s="13"/>
      <c r="G149" s="13"/>
      <c r="H149" s="13"/>
      <c r="I149" s="13"/>
    </row>
    <row r="150" spans="1:14" x14ac:dyDescent="0.2">
      <c r="A150" s="13"/>
      <c r="B150" s="4"/>
      <c r="C150" s="4"/>
      <c r="D150" s="4"/>
      <c r="E150" s="4"/>
      <c r="F150" s="4"/>
      <c r="G150" s="13"/>
      <c r="H150" s="13"/>
      <c r="I150" s="13"/>
    </row>
    <row r="151" spans="1:14" x14ac:dyDescent="0.2">
      <c r="A151" s="13"/>
      <c r="B151" s="13"/>
      <c r="C151" s="4"/>
      <c r="D151" s="4"/>
      <c r="E151" s="4"/>
      <c r="F151" s="4"/>
      <c r="G151" s="13"/>
      <c r="H151" s="13"/>
      <c r="I151" s="13"/>
    </row>
    <row r="152" spans="1:14" x14ac:dyDescent="0.2">
      <c r="A152" s="13"/>
      <c r="B152" s="13"/>
      <c r="C152" s="13"/>
      <c r="D152" s="13"/>
      <c r="E152" s="13"/>
      <c r="F152" s="13"/>
      <c r="G152" s="13"/>
      <c r="H152" s="13"/>
      <c r="I152" s="13"/>
    </row>
    <row r="153" spans="1:14" x14ac:dyDescent="0.2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</row>
  </sheetData>
  <mergeCells count="10">
    <mergeCell ref="M7:N7"/>
    <mergeCell ref="B56:C56"/>
    <mergeCell ref="B57:F57"/>
    <mergeCell ref="B148:C148"/>
    <mergeCell ref="A1:N1"/>
    <mergeCell ref="A2:N2"/>
    <mergeCell ref="F3:G3"/>
    <mergeCell ref="B4:H4"/>
    <mergeCell ref="C6:K6"/>
    <mergeCell ref="C7:E7"/>
  </mergeCells>
  <pageMargins left="0.75" right="0.75" top="1" bottom="1" header="0.5" footer="0.5"/>
  <pageSetup paperSize="9" orientation="landscape" horizontalDpi="180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R42" sqref="R42"/>
    </sheetView>
  </sheetViews>
  <sheetFormatPr defaultRowHeight="12.75" x14ac:dyDescent="0.2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</vt:lpstr>
      <vt:lpstr>List1 (2)</vt:lpstr>
      <vt:lpstr>3</vt:lpstr>
      <vt:lpstr>List1!Ispis_naslova</vt:lpstr>
    </vt:vector>
  </TitlesOfParts>
  <Company>PC1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Tajništvo</cp:lastModifiedBy>
  <cp:lastPrinted>2022-11-08T09:00:36Z</cp:lastPrinted>
  <dcterms:created xsi:type="dcterms:W3CDTF">2011-09-21T19:59:38Z</dcterms:created>
  <dcterms:modified xsi:type="dcterms:W3CDTF">2022-11-22T08:18:46Z</dcterms:modified>
</cp:coreProperties>
</file>