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8_{2697AC6E-4683-448B-A0C6-C77F0763CBC1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D6" i="4"/>
  <c r="E6" i="4"/>
  <c r="F6" i="4"/>
  <c r="C6" i="4"/>
  <c r="A4" i="4"/>
  <c r="B6" i="4"/>
  <c r="A6" i="4"/>
  <c r="H2" i="2" a="1"/>
  <c r="H2" i="2" s="1"/>
  <c r="G2" i="2" s="1"/>
  <c r="U4" i="1"/>
  <c r="G40" i="2" l="1"/>
  <c r="A7" i="4" a="1"/>
  <c r="A7" i="4" s="1"/>
  <c r="G38" i="2"/>
  <c r="G36" i="2"/>
  <c r="G34" i="2"/>
  <c r="G32" i="2"/>
  <c r="G30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D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4A0C3E7D-7CC2-4638-A3BE-938EF9B0FC2E}">
      <text>
        <r>
          <rPr>
            <b/>
            <sz val="9"/>
            <color indexed="81"/>
            <rFont val="Segoe UI"/>
            <charset val="1"/>
          </rPr>
          <t>vlado:
datum se upisuje bez točke na kraju godine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<sst xmlns="http://schemas.openxmlformats.org/spreadsheetml/2006/main" count="671" uniqueCount="236">
  <si>
    <t xml:space="preserve">DOPRINOS MIO I STUP                                    </t>
  </si>
  <si>
    <t xml:space="preserve">DOPRINOS II STUP                                       </t>
  </si>
  <si>
    <t xml:space="preserve">OBVEZE ZA DOPRINOSE ZA ZDRAVSTV. OSIG.                 </t>
  </si>
  <si>
    <t xml:space="preserve">POREZ NA DOHODAK IZ PLAĆA                              </t>
  </si>
  <si>
    <t xml:space="preserve">NAKNADA ZA PRIJEVOZ                                    </t>
  </si>
  <si>
    <t xml:space="preserve">OBVEZE ZA ZAPOSLENE I PRIVREMENO ZAPOSLENE             </t>
  </si>
  <si>
    <t xml:space="preserve">PREHRANA                                               </t>
  </si>
  <si>
    <t xml:space="preserve">OSTALI NESPOMENUTI RASHODI POSLOVANJA                  </t>
  </si>
  <si>
    <t xml:space="preserve">OSTALE USLUGE                                          </t>
  </si>
  <si>
    <t xml:space="preserve">STRUČNO USAVRŠAVANJE ZAPOSLENIKA                       </t>
  </si>
  <si>
    <t xml:space="preserve">RAČUNALNE USLUGE                                       </t>
  </si>
  <si>
    <t xml:space="preserve">UREDSKI MATERIJAL                                      </t>
  </si>
  <si>
    <t xml:space="preserve">OBVEZE ZA BANKARSKE USLUGE I FINE                      </t>
  </si>
  <si>
    <t xml:space="preserve">TELEFON                                                </t>
  </si>
  <si>
    <t xml:space="preserve">PREMIJA OSIGURANJA                                     </t>
  </si>
  <si>
    <t xml:space="preserve">UTROšENA VODA                                          </t>
  </si>
  <si>
    <t xml:space="preserve">SLUŽBENA PUTOVANJA                                     </t>
  </si>
  <si>
    <t xml:space="preserve">ODVOZ OTPADA                                           </t>
  </si>
  <si>
    <t xml:space="preserve">KNJIGE                                                 </t>
  </si>
  <si>
    <t xml:space="preserve">UDŽBENICI                                              </t>
  </si>
  <si>
    <t xml:space="preserve">NAKNADE I PRISTOJBE                                    </t>
  </si>
  <si>
    <t xml:space="preserve">Zakupnine i najamnine                                  </t>
  </si>
  <si>
    <t xml:space="preserve">ELEKTRIČNA ENERGIJA                                    </t>
  </si>
  <si>
    <t xml:space="preserve">PLIN                                                   </t>
  </si>
  <si>
    <t xml:space="preserve">REGRES, BOŽIĆNICA                                      </t>
  </si>
  <si>
    <t xml:space="preserve">Naknada za nezapošljavanje osoba s inv.                </t>
  </si>
  <si>
    <t xml:space="preserve">Obveze za EU predujmove                         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</si>
  <si>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</si>
  <si>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</si>
  <si>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</si>
  <si>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</si>
  <si>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</si>
  <si>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</si>
  <si>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</si>
  <si>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</si>
  <si>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</si>
  <si>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</si>
  <si>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</si>
  <si>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</si>
  <si>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</si>
  <si>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</si>
  <si>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</si>
  <si>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EKO-FLOR - OROSLAVJE - 50730247993</t>
  </si>
  <si>
    <t>T-COM - ZAGREB - 81793146560</t>
  </si>
  <si>
    <t>HEP OPSKRBA D.O.O. - ZAGREB - 63073332379</t>
  </si>
  <si>
    <t>HEP PLIN - OSIJEK - 41317489366</t>
  </si>
  <si>
    <t>HRVATSKA RADIOTELEVIZIJA - ZAGREB - 68419124305</t>
  </si>
  <si>
    <t>FINA-FINANCIJSKA AGENCIJA - ZAGREB - 85821130368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</si>
  <si>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</si>
  <si>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</si>
  <si>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</si>
  <si>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</si>
  <si>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</si>
  <si>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Opis i broj dokumenta</t>
  </si>
  <si>
    <t>Izvod 2</t>
  </si>
  <si>
    <t>Izvod 5</t>
  </si>
  <si>
    <t>Temeljnica 4</t>
  </si>
  <si>
    <t>Temeljnica 5</t>
  </si>
  <si>
    <t>Izvod 8</t>
  </si>
  <si>
    <t>Izvod 10</t>
  </si>
  <si>
    <t>Izvod 13</t>
  </si>
  <si>
    <t>Izvod 14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</si>
  <si>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</si>
  <si>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</si>
  <si>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</si>
  <si>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</si>
  <si>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</si>
  <si>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</si>
  <si>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</si>
  <si>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</si>
  <si>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</si>
  <si>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</si>
  <si>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</si>
  <si>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</si>
  <si>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</si>
  <si>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</si>
  <si>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</si>
  <si>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</si>
  <si>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</si>
  <si>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</si>
  <si>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</si>
  <si>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</si>
  <si>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</si>
  <si>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</si>
  <si>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</si>
  <si>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</si>
  <si>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</si>
  <si>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</si>
  <si>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</si>
  <si>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</si>
  <si>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</si>
  <si>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</si>
  <si>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</si>
  <si>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</si>
  <si>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</si>
  <si>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</si>
  <si>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</si>
  <si>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</si>
  <si>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</si>
  <si>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</si>
  <si>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</si>
  <si>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</si>
  <si>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</si>
  <si>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</si>
  <si>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</si>
  <si>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</si>
  <si>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</si>
  <si>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</si>
  <si>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</si>
  <si>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</si>
  <si>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</si>
  <si>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3221</t>
  </si>
  <si>
    <t>3222</t>
  </si>
  <si>
    <t>3223</t>
  </si>
  <si>
    <t>3231</t>
  </si>
  <si>
    <t>3234</t>
  </si>
  <si>
    <t>3292</t>
  </si>
  <si>
    <t>3295</t>
  </si>
  <si>
    <t>3299</t>
  </si>
  <si>
    <t>3431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</si>
  <si>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</si>
  <si>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</si>
  <si>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</si>
  <si>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</si>
  <si>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</si>
  <si>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</si>
  <si>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Iznošenje i odvoz smeća</t>
  </si>
  <si>
    <t>Električna energija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</si>
  <si>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</si>
  <si>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</si>
  <si>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</si>
  <si>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</si>
  <si>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</si>
  <si>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</si>
  <si>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</si>
  <si>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 xml:space="preserve">OST. OBV. ZA ZAPOSLENE (NAKN.DAROVI,OTPR               </t>
  </si>
  <si>
    <t xml:space="preserve">OBVEZE ZA PREDUJMOVE                                   </t>
  </si>
  <si>
    <t xml:space="preserve">OSTALI MATERIJALI ZA REDOVNO POSLOVANJE                </t>
  </si>
  <si>
    <t xml:space="preserve">MATERIJAL I DIJELOVI ZA INVEST. ODRŽAV.                </t>
  </si>
  <si>
    <t xml:space="preserve">ČLANARINE                                              </t>
  </si>
  <si>
    <t xml:space="preserve">SLUŽBENA, RADNA I ZAŠTITNA ODJEĆA I OBUĆ               </t>
  </si>
  <si>
    <t xml:space="preserve">UREDSKA OPREMA I NAMJEŠTAJ                             </t>
  </si>
  <si>
    <t xml:space="preserve">MATERIJAL ZA HIGIJENSKE POTREBE                        </t>
  </si>
  <si>
    <t xml:space="preserve">SREDSTVA ZA ČIŠĆENJE                                   </t>
  </si>
  <si>
    <t xml:space="preserve">INTELEKTUALNE I OSOBNE USLUGE                          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</si>
  <si>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</si>
  <si>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</si>
  <si>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</si>
  <si>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</si>
  <si>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</si>
  <si>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</si>
  <si>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</si>
  <si>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</si>
  <si>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</si>
  <si>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</si>
  <si>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</si>
  <si>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</si>
  <si>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</si>
  <si>
    <t>MAKRO-MIKRO - ZAGREB - 50467974870</t>
  </si>
  <si>
    <t xml:space="preserve">OBVEZE ZA NAKNADU ZA POMOĆ                             </t>
  </si>
  <si>
    <t>Obračun pomoć</t>
  </si>
  <si>
    <t>Trgovina Krk - Malinska - 66548420466</t>
  </si>
  <si>
    <t>HP - HRVATSKA POŠTA - ZAGREB - 87311810356</t>
  </si>
  <si>
    <t>ENERGIJA</t>
  </si>
  <si>
    <t>Motorni benzin i dizel gorivo</t>
  </si>
  <si>
    <t>SITNI INVENTAR</t>
  </si>
  <si>
    <t>Sitni inventar</t>
  </si>
  <si>
    <t>USLUGE POŠTE</t>
  </si>
  <si>
    <t>Poštarina (pisma, tiskanice)</t>
  </si>
  <si>
    <t>USLUGE TEKUĆEG I INV. ODRŽAVANJA</t>
  </si>
  <si>
    <t>Usluge tekućeg i inv. Održavanja</t>
  </si>
  <si>
    <t>Deratizacija i dezinsekcija</t>
  </si>
  <si>
    <t>OSTALE KOMUNALNE USLUGE</t>
  </si>
  <si>
    <t>ZDRAVSTVENE I VETERINSRSKE USLUGE</t>
  </si>
  <si>
    <t>Obvezni zdravstveni pregledi zaposlenika</t>
  </si>
  <si>
    <t>3225</t>
  </si>
  <si>
    <t>3232</t>
  </si>
  <si>
    <t>3236</t>
  </si>
  <si>
    <t>23236</t>
  </si>
  <si>
    <t>232212</t>
  </si>
  <si>
    <t>23211</t>
  </si>
  <si>
    <t>23162</t>
  </si>
  <si>
    <t>231512</t>
  </si>
  <si>
    <t>23141</t>
  </si>
  <si>
    <t>23957</t>
  </si>
  <si>
    <t>231511</t>
  </si>
  <si>
    <t>23111</t>
  </si>
  <si>
    <t>23212</t>
  </si>
  <si>
    <t>232950</t>
  </si>
  <si>
    <t>23431</t>
  </si>
  <si>
    <t>232311</t>
  </si>
  <si>
    <t>232341</t>
  </si>
  <si>
    <t>232342</t>
  </si>
  <si>
    <t>242410</t>
  </si>
  <si>
    <t>24241</t>
  </si>
  <si>
    <t>23213</t>
  </si>
  <si>
    <t>23238</t>
  </si>
  <si>
    <t>23239</t>
  </si>
  <si>
    <t>23235</t>
  </si>
  <si>
    <t>232232</t>
  </si>
  <si>
    <t>232231</t>
  </si>
  <si>
    <t>23295</t>
  </si>
  <si>
    <t>231718</t>
  </si>
  <si>
    <t>23299</t>
  </si>
  <si>
    <t>23292</t>
  </si>
  <si>
    <t>232221</t>
  </si>
  <si>
    <t>23171</t>
  </si>
  <si>
    <t>23951</t>
  </si>
  <si>
    <t>23122</t>
  </si>
  <si>
    <t>23227</t>
  </si>
  <si>
    <t>232213</t>
  </si>
  <si>
    <t>23294</t>
  </si>
  <si>
    <t>232214</t>
  </si>
  <si>
    <t>23224</t>
  </si>
  <si>
    <t>24221</t>
  </si>
  <si>
    <t>232211</t>
  </si>
  <si>
    <t>23237</t>
  </si>
  <si>
    <t>231711</t>
  </si>
  <si>
    <t>23234</t>
  </si>
  <si>
    <t>23225</t>
  </si>
  <si>
    <t>232313</t>
  </si>
  <si>
    <t>23223</t>
  </si>
  <si>
    <t>23232</t>
  </si>
  <si>
    <t>PIZZERIA F &amp; L - OROSLAVJE - 31928549639</t>
  </si>
  <si>
    <t>LEDO plus d.o.o. - Zagreb - 07179054100</t>
  </si>
  <si>
    <t>Izvod 1</t>
  </si>
  <si>
    <t>GRADSKO KAZALIŠTE ŽAR PTICA - ZAGREB - 84398178962</t>
  </si>
  <si>
    <t>Izvod 3</t>
  </si>
  <si>
    <t>Izvod 4</t>
  </si>
  <si>
    <t>GEA - CVJEćARNICA - DONJA STUBICA - 76903762407</t>
  </si>
  <si>
    <t xml:space="preserve">TELEFON -  - </t>
  </si>
  <si>
    <t>EZERKA - Zagreb - 96169540207</t>
  </si>
  <si>
    <t>Izvod 12</t>
  </si>
  <si>
    <t>DUKAT mliječna industrija - Zagreb - 25457712630</t>
  </si>
  <si>
    <t>AGRODALM d.o.o. - Zagreb - 80649374262</t>
  </si>
  <si>
    <t>Temeljnica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</si>
</sst>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  <xf numFmtId="14" fontId="6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" fontId="6" fillId="2" borderId="0" xfId="0" applyNumberFormat="1" applyFont="1" applyFill="1" applyAlignment="1">
      <alignment horizontal="centerContinuous" vertical="center"/>
    </xf>
    <xf numFmtId="4" fontId="5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 vertical="center"/>
    </xf>
  </cellXfs>
  <cellStyles count="1">
    <cellStyle name="Normalno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4" formatCode="#,##0.00"/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46" totalsRowShown="0" headerRowDxfId="19" dataDxfId="17" headerRowBorderDxfId="18" tableBorderDxfId="16" totalsRowBorderDxfId="15">
  <autoFilter ref="A1:D46" xr:uid="{7CF45C1E-D033-4018-894F-0F75C11F322D}"/>
  <tableColumns count="4">
    <tableColumn id="1" xr3:uid="{3405FA68-018F-4FE0-ADC2-C4A8BEFD4BA3}" name="Konto" dataDxfId="14"/>
    <tableColumn id="2" xr3:uid="{8C9E06AA-20A4-4983-9062-E07FA410E75F}" name="naziv konta" dataDxfId="13"/>
    <tableColumn id="3" xr3:uid="{E07AC2D2-BAE7-4F60-AEFC-406C29F34629}" name="Konto troškova" dataDxfId="12"/>
    <tableColumn id="4" xr3:uid="{071F269A-50FD-4572-83F3-6616CB31217F}" name="Opis -- ekonomska klasifikacija" dataDxfId="11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100" tableType="queryTable" totalsRowCount="1" headerRowDxfId="10">
  <autoFilter ref="A5:J99" xr:uid="{871B96CE-1525-4196-A765-E11535837879}"/>
  <tableColumns count="10">
    <tableColumn id="21" xr3:uid="{B58D274A-ED06-46C7-B951-5CEE27392A5F}" uniqueName="21" name="Datum" queryTableFieldId="21" dataDxfId="8"/>
    <tableColumn id="34" xr3:uid="{95D4D5CB-9919-4676-9A3B-18AFD6D571C8}" uniqueName="34" name="Opis i broj dokumenta" queryTableFieldId="54" dataDxfId="7"/>
    <tableColumn id="36" xr3:uid="{7EA036A5-8A44-4FD8-9F47-1C0D6A79D8C3}" uniqueName="36" name="Primatelj - sjedište - OIB" queryTableFieldId="57" dataDxfId="6"/>
    <tableColumn id="37" xr3:uid="{45086ACF-7AD8-4487-AA6C-816232E86F01}" uniqueName="37" name="Konto troškova" queryTableFieldId="59" dataDxfId="5"/>
    <tableColumn id="38" xr3:uid="{669678B2-AD62-48DF-91A6-60FF0FC2CE42}" uniqueName="38" name="Opis -- ekonomska klasifikacija" queryTableFieldId="60" dataDxfId="4"/>
    <tableColumn id="29" xr3:uid="{F22E7F81-05E7-489C-808A-11404375BF62}" uniqueName="29" name="Iznos" totalsRowFunction="sum" queryTableFieldId="36" dataDxfId="3" totalsRowDxfId="9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94"/>
  <sheetViews>
    <sheetView tabSelected="1" workbookViewId="0">
      <selection activeCell="A9" sqref="A9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22" t="s">
        <v>62</v>
      </c>
      <c r="B1" s="23" t="s">
        <v>63</v>
      </c>
      <c r="C1" s="25"/>
      <c r="D1" s="26"/>
      <c r="E1" s="25"/>
      <c r="F1" s="26"/>
    </row>
    <row r="2" spans="1:6" x14ac:dyDescent="0.25">
      <c r="A2" s="31">
        <v>45658</v>
      </c>
      <c r="B2" s="31">
        <v>45688</v>
      </c>
      <c r="C2" s="25"/>
      <c r="D2" s="26"/>
      <c r="E2" s="25"/>
      <c r="F2" s="26"/>
    </row>
    <row r="3" spans="1:6" ht="21" x14ac:dyDescent="0.25">
      <c r="A3" s="18" t="s">
        <v>66</v>
      </c>
      <c r="B3" s="18"/>
      <c r="C3" s="18"/>
      <c r="D3" s="18"/>
      <c r="E3" s="18"/>
      <c r="F3" s="27"/>
    </row>
    <row r="4" spans="1:6" ht="18.75" x14ac:dyDescent="0.25">
      <c r="A4" s="19" t="str">
        <f>TEXT(PeriodOD,"dd.mm.yyyy") &amp; " - " &amp; TEXT(PeriodDO,"dd.mm.yyyy")</f>
        <v>01.01.2025 - 31.01.2025</v>
      </c>
      <c r="B4" s="19"/>
      <c r="C4" s="19"/>
      <c r="D4" s="19"/>
      <c r="E4" s="19"/>
      <c r="F4" s="28"/>
    </row>
    <row r="5" spans="1:6" ht="26.25" customHeight="1" x14ac:dyDescent="0.25">
      <c r="A5" s="24"/>
      <c r="B5" s="25"/>
      <c r="C5" s="29" t="s">
        <v>65</v>
      </c>
      <c r="D5" s="30">
        <f>SUM(F7:F999999)</f>
        <v>87556.809999999969</v>
      </c>
      <c r="E5" s="25"/>
      <c r="F5" s="26"/>
    </row>
    <row r="6" spans="1:6" s="15" customFormat="1" ht="30" x14ac:dyDescent="0.25">
      <c r="A6" s="20" t="str">
        <f>+'Report - trošenje sred.'!A5</f>
        <v>Datum</v>
      </c>
      <c r="B6" s="21" t="str">
        <f>+'Report - trošenje sred.'!B5</f>
        <v>Opis i broj dokumenta</v>
      </c>
      <c r="C6" s="21" t="str">
        <f>+'Report - trošenje sred.'!C5</f>
        <v>Primatelj - sjedište - OIB</v>
      </c>
      <c r="D6" s="21" t="str">
        <f>+'Report - trošenje sred.'!D5</f>
        <v>Konto troškova</v>
      </c>
      <c r="E6" s="21" t="str">
        <f>+'Report - trošenje sred.'!E5</f>
        <v>Opis -- ekonomska klasifikacija</v>
      </c>
      <c r="F6" s="21" t="str">
        <f>+'Report - trošenje sred.'!F5</f>
        <v>Iznos</v>
      </c>
    </row>
    <row r="7" spans="1:6" x14ac:dyDescent="0.25">
      <c r="A7" s="1" cm="1">
        <f t="array" ref="A7:F94">_xlfn._xlws.FILTER(Knjizenja[[Datum]:[Iznos]],Knjizenja[Report WEB]="DA","-")</f>
        <v>45664</v>
      </c>
      <c r="B7" t="str">
        <v>Izvod 1</v>
      </c>
      <c r="C7" t="str">
        <v>GRADSKO KAZALIŠTE ŽAR PTICA - ZAGREB - 84398178962</v>
      </c>
      <c r="D7" s="3" t="str">
        <v>3299</v>
      </c>
      <c r="E7" t="str">
        <v>Ostali nespomenuti rashodi poslovanja</v>
      </c>
      <c r="F7" s="3">
        <v>225</v>
      </c>
    </row>
    <row r="8" spans="1:6" x14ac:dyDescent="0.25">
      <c r="A8" s="1">
        <v>45664</v>
      </c>
      <c r="B8" t="str">
        <v>Izvod 1</v>
      </c>
      <c r="C8" t="str">
        <v>HRV. ZAJ. RAČUNOVOĐA - ZAGREB - 75508100288</v>
      </c>
      <c r="D8" s="3" t="str">
        <v>3299</v>
      </c>
      <c r="E8" t="str">
        <v>Ostali naspomenuti rashodi poslovanja</v>
      </c>
      <c r="F8" s="3">
        <v>215</v>
      </c>
    </row>
    <row r="9" spans="1:6" x14ac:dyDescent="0.25">
      <c r="A9" s="1">
        <v>45665</v>
      </c>
      <c r="B9" t="str">
        <v>Izvod 2</v>
      </c>
      <c r="C9" t="str">
        <v xml:space="preserve"> -  - </v>
      </c>
      <c r="D9" s="3" t="str">
        <v>3111</v>
      </c>
      <c r="E9" t="str">
        <v>Plaće za zaposlene sa doprinosima</v>
      </c>
      <c r="F9" s="3">
        <v>19.46</v>
      </c>
    </row>
    <row r="10" spans="1:6" x14ac:dyDescent="0.25">
      <c r="A10" s="1">
        <v>45665</v>
      </c>
      <c r="B10" t="str">
        <v>Izvod 2</v>
      </c>
      <c r="C10" t="str">
        <v xml:space="preserve"> -  - </v>
      </c>
      <c r="D10" s="3" t="str">
        <v>3212</v>
      </c>
      <c r="E10" t="str">
        <v>Naknada za prijevoz na posao i s posla</v>
      </c>
      <c r="F10" s="3">
        <v>6.72</v>
      </c>
    </row>
    <row r="11" spans="1:6" x14ac:dyDescent="0.25">
      <c r="A11" s="1">
        <v>45665</v>
      </c>
      <c r="B11" t="str">
        <v>Izvod 2</v>
      </c>
      <c r="C11" t="str">
        <v xml:space="preserve"> -  - </v>
      </c>
      <c r="D11" s="3" t="str">
        <v>3111</v>
      </c>
      <c r="E11" t="str">
        <v>Plaće za zaposlene sa doprinosima</v>
      </c>
      <c r="F11" s="3">
        <v>13.38</v>
      </c>
    </row>
    <row r="12" spans="1:6" x14ac:dyDescent="0.25">
      <c r="A12" s="1">
        <v>45665</v>
      </c>
      <c r="B12" t="str">
        <v>Izvod 2</v>
      </c>
      <c r="C12" t="str">
        <v xml:space="preserve"> -  - </v>
      </c>
      <c r="D12" s="3" t="str">
        <v>3111</v>
      </c>
      <c r="E12" t="str">
        <v>Plaće za zaposlene sa doprinosima</v>
      </c>
      <c r="F12" s="3">
        <v>64.22</v>
      </c>
    </row>
    <row r="13" spans="1:6" x14ac:dyDescent="0.25">
      <c r="A13" s="1">
        <v>45665</v>
      </c>
      <c r="B13" t="str">
        <v>Izvod 2</v>
      </c>
      <c r="C13" t="str">
        <v xml:space="preserve"> -  - </v>
      </c>
      <c r="D13" s="3" t="str">
        <v>3111</v>
      </c>
      <c r="E13" t="str">
        <v>Plaće za zaposlene sa doprinosima</v>
      </c>
      <c r="F13" s="3">
        <v>356.36</v>
      </c>
    </row>
    <row r="14" spans="1:6" x14ac:dyDescent="0.25">
      <c r="A14" s="1">
        <v>45666</v>
      </c>
      <c r="B14" t="str">
        <v>Temeljnica 4</v>
      </c>
      <c r="C14" t="str">
        <v xml:space="preserve"> -  - </v>
      </c>
      <c r="D14" s="3" t="str">
        <v>3111</v>
      </c>
      <c r="E14" t="str">
        <v>Plaće za zaposlene sa doprinosima</v>
      </c>
      <c r="F14" s="3">
        <v>5061.4799999999996</v>
      </c>
    </row>
    <row r="15" spans="1:6" x14ac:dyDescent="0.25">
      <c r="A15" s="1">
        <v>45666</v>
      </c>
      <c r="B15" t="str">
        <v>Temeljnica 4</v>
      </c>
      <c r="C15" t="str">
        <v xml:space="preserve"> -  - </v>
      </c>
      <c r="D15" s="3" t="str">
        <v>3111</v>
      </c>
      <c r="E15" t="str">
        <v>Plaće za zaposlene sa doprinosima</v>
      </c>
      <c r="F15" s="3">
        <v>2771.17</v>
      </c>
    </row>
    <row r="16" spans="1:6" x14ac:dyDescent="0.25">
      <c r="A16" s="1">
        <v>45666</v>
      </c>
      <c r="B16" t="str">
        <v>Temeljnica 4</v>
      </c>
      <c r="C16" t="str">
        <v xml:space="preserve"> -  - </v>
      </c>
      <c r="D16" s="3" t="str">
        <v>3111</v>
      </c>
      <c r="E16" t="str">
        <v>Plaće za zaposlene sa doprinosima</v>
      </c>
      <c r="F16" s="3">
        <v>39994.269999999997</v>
      </c>
    </row>
    <row r="17" spans="1:6" x14ac:dyDescent="0.25">
      <c r="A17" s="1">
        <v>45666</v>
      </c>
      <c r="B17" t="str">
        <v>Temeljnica 5</v>
      </c>
      <c r="C17" t="str">
        <v xml:space="preserve"> -  - </v>
      </c>
      <c r="D17" s="3" t="str">
        <v>3295</v>
      </c>
      <c r="E17" t="str">
        <v>Novčana naknada poslodavca zbog nezapošljavanja osoba s invaliditetom</v>
      </c>
      <c r="F17" s="3">
        <v>168</v>
      </c>
    </row>
    <row r="18" spans="1:6" x14ac:dyDescent="0.25">
      <c r="A18" s="1">
        <v>45666</v>
      </c>
      <c r="B18" t="str">
        <v>Temeljnica 4</v>
      </c>
      <c r="C18" t="str">
        <v xml:space="preserve"> -  - </v>
      </c>
      <c r="D18" s="3" t="str">
        <v>3111</v>
      </c>
      <c r="E18" t="str">
        <v>Plaće za zaposlene sa doprinosima</v>
      </c>
      <c r="F18" s="3">
        <v>8213.0400000000009</v>
      </c>
    </row>
    <row r="19" spans="1:6" x14ac:dyDescent="0.25">
      <c r="A19" s="1">
        <v>45666</v>
      </c>
      <c r="B19" t="str">
        <v>Temeljnica 4</v>
      </c>
      <c r="C19" t="str">
        <v xml:space="preserve"> -  - </v>
      </c>
      <c r="D19" s="3" t="str">
        <v>3212</v>
      </c>
      <c r="E19" t="str">
        <v>Naknada za prijevoz na posao i s posla</v>
      </c>
      <c r="F19" s="3">
        <v>2307.11</v>
      </c>
    </row>
    <row r="20" spans="1:6" x14ac:dyDescent="0.25">
      <c r="A20" s="1">
        <v>45666</v>
      </c>
      <c r="B20" t="str">
        <v>Temeljnica 4</v>
      </c>
      <c r="C20" t="str">
        <v xml:space="preserve"> -  - </v>
      </c>
      <c r="D20" s="3" t="str">
        <v>3111</v>
      </c>
      <c r="E20" t="str">
        <v>Plaće za zaposlene sa doprinosima</v>
      </c>
      <c r="F20" s="3">
        <v>9144.92</v>
      </c>
    </row>
    <row r="21" spans="1:6" x14ac:dyDescent="0.25">
      <c r="A21" s="1">
        <v>45667</v>
      </c>
      <c r="B21" t="str">
        <v>Izvod 3</v>
      </c>
      <c r="C21" t="str">
        <v xml:space="preserve"> -  - </v>
      </c>
      <c r="D21" s="3" t="str">
        <v>3111</v>
      </c>
      <c r="E21" t="str">
        <v>Plaće za zaposlene sa doprinosima</v>
      </c>
      <c r="F21" s="3">
        <v>335.73</v>
      </c>
    </row>
    <row r="22" spans="1:6" x14ac:dyDescent="0.25">
      <c r="A22" s="1">
        <v>45667</v>
      </c>
      <c r="B22" t="str">
        <v>Izvod 3</v>
      </c>
      <c r="C22" t="str">
        <v xml:space="preserve"> -  - </v>
      </c>
      <c r="D22" s="3" t="str">
        <v>3212</v>
      </c>
      <c r="E22" t="str">
        <v>Naknada za prijevoz na posao i s posla</v>
      </c>
      <c r="F22" s="3">
        <v>93.15</v>
      </c>
    </row>
    <row r="23" spans="1:6" x14ac:dyDescent="0.25">
      <c r="A23" s="1">
        <v>45667</v>
      </c>
      <c r="B23" t="str">
        <v>Izvod 3</v>
      </c>
      <c r="C23" t="str">
        <v xml:space="preserve"> -  - </v>
      </c>
      <c r="D23" s="3" t="str">
        <v>3111</v>
      </c>
      <c r="E23" t="str">
        <v>Plaće za zaposlene sa doprinosima</v>
      </c>
      <c r="F23" s="3">
        <v>126.91</v>
      </c>
    </row>
    <row r="24" spans="1:6" x14ac:dyDescent="0.25">
      <c r="A24" s="1">
        <v>45667</v>
      </c>
      <c r="B24" t="str">
        <v>Izvod 3</v>
      </c>
      <c r="C24" t="str">
        <v xml:space="preserve"> -  - </v>
      </c>
      <c r="D24" s="3" t="str">
        <v>3111</v>
      </c>
      <c r="E24" t="str">
        <v>Plaće za zaposlene sa doprinosima</v>
      </c>
      <c r="F24" s="3">
        <v>418.8</v>
      </c>
    </row>
    <row r="25" spans="1:6" x14ac:dyDescent="0.25">
      <c r="A25" s="1">
        <v>45667</v>
      </c>
      <c r="B25" t="str">
        <v>Izvod 3</v>
      </c>
      <c r="C25" t="str">
        <v xml:space="preserve"> -  - </v>
      </c>
      <c r="D25" s="3" t="str">
        <v>3111</v>
      </c>
      <c r="E25" t="str">
        <v>Plaće za zaposlene sa doprinosima</v>
      </c>
      <c r="F25" s="3">
        <v>1314.05</v>
      </c>
    </row>
    <row r="26" spans="1:6" x14ac:dyDescent="0.25">
      <c r="A26" s="1">
        <v>45667</v>
      </c>
      <c r="B26" t="str">
        <v>Izvod 3</v>
      </c>
      <c r="C26" t="str">
        <v>ZAGREBAČKA BANKA - ZAGREB - 92963223473</v>
      </c>
      <c r="D26" s="3" t="str">
        <v>3431</v>
      </c>
      <c r="E26" t="str">
        <v>Usluge banaka</v>
      </c>
      <c r="F26" s="3">
        <v>113.98</v>
      </c>
    </row>
    <row r="27" spans="1:6" x14ac:dyDescent="0.25">
      <c r="A27" s="1">
        <v>45667</v>
      </c>
      <c r="B27" t="str">
        <v>Izvod 3</v>
      </c>
      <c r="C27" t="str">
        <v xml:space="preserve"> -  - </v>
      </c>
      <c r="D27" s="3" t="str">
        <v>3111</v>
      </c>
      <c r="E27" t="str">
        <v>Plaće za zaposlene sa doprinosima</v>
      </c>
      <c r="F27" s="3">
        <v>188.51</v>
      </c>
    </row>
    <row r="28" spans="1:6" x14ac:dyDescent="0.25">
      <c r="A28" s="1">
        <v>45667</v>
      </c>
      <c r="B28" t="str">
        <v>Izvod 3</v>
      </c>
      <c r="C28" t="str">
        <v xml:space="preserve"> -  - </v>
      </c>
      <c r="D28" s="3" t="str">
        <v>3211</v>
      </c>
      <c r="E28" t="str">
        <v>Dnevnice za službeni put u zemlji</v>
      </c>
      <c r="F28" s="3">
        <v>15</v>
      </c>
    </row>
    <row r="29" spans="1:6" x14ac:dyDescent="0.25">
      <c r="A29" s="1">
        <v>45667</v>
      </c>
      <c r="B29" t="str">
        <v>Izvod 3</v>
      </c>
      <c r="C29" t="str">
        <v xml:space="preserve"> -  - </v>
      </c>
      <c r="D29" s="3" t="str">
        <v>3111</v>
      </c>
      <c r="E29" t="str">
        <v>Plaće za zaposlene sa doprinosima</v>
      </c>
      <c r="F29" s="3">
        <v>2.86</v>
      </c>
    </row>
    <row r="30" spans="1:6" x14ac:dyDescent="0.25">
      <c r="A30" s="1">
        <v>45670</v>
      </c>
      <c r="B30" t="str">
        <v>Izvod 4</v>
      </c>
      <c r="C30" t="str">
        <v xml:space="preserve"> -  - </v>
      </c>
      <c r="D30" s="3" t="str">
        <v>3212</v>
      </c>
      <c r="E30" t="str">
        <v>Naknada za prijevoz na posao i s posla</v>
      </c>
      <c r="F30" s="3">
        <v>55.2</v>
      </c>
    </row>
    <row r="31" spans="1:6" x14ac:dyDescent="0.25">
      <c r="A31" s="1">
        <v>45670</v>
      </c>
      <c r="B31" t="str">
        <v>Izvod 4</v>
      </c>
      <c r="C31" t="str">
        <v xml:space="preserve"> -  - </v>
      </c>
      <c r="D31" s="3" t="str">
        <v>3211</v>
      </c>
      <c r="E31" t="str">
        <v>Dnevnice za službeni put u zemlji</v>
      </c>
      <c r="F31" s="3">
        <v>15</v>
      </c>
    </row>
    <row r="32" spans="1:6" x14ac:dyDescent="0.25">
      <c r="A32" s="1">
        <v>45670</v>
      </c>
      <c r="B32" t="str">
        <v>Izvod 4</v>
      </c>
      <c r="C32" t="str">
        <v xml:space="preserve"> -  - </v>
      </c>
      <c r="D32" s="3" t="str">
        <v>3211</v>
      </c>
      <c r="E32" t="str">
        <v>Dnevnice za službeni put u zemlji</v>
      </c>
      <c r="F32" s="3">
        <v>20</v>
      </c>
    </row>
    <row r="33" spans="1:6" x14ac:dyDescent="0.25">
      <c r="A33" s="1">
        <v>45670</v>
      </c>
      <c r="B33" t="str">
        <v>Izvod 4</v>
      </c>
      <c r="C33" t="str">
        <v xml:space="preserve"> -  - </v>
      </c>
      <c r="D33" s="3" t="str">
        <v>3211</v>
      </c>
      <c r="E33" t="str">
        <v>Dnevnice za službeni put u zemlji</v>
      </c>
      <c r="F33" s="3">
        <v>22</v>
      </c>
    </row>
    <row r="34" spans="1:6" x14ac:dyDescent="0.25">
      <c r="A34" s="1">
        <v>45670</v>
      </c>
      <c r="B34" t="str">
        <v>Izvod 4</v>
      </c>
      <c r="C34" t="str">
        <v xml:space="preserve"> -  - </v>
      </c>
      <c r="D34" s="3" t="str">
        <v>3111</v>
      </c>
      <c r="E34" t="str">
        <v>Plaće za zaposlene sa doprinosima</v>
      </c>
      <c r="F34" s="3">
        <v>570.14</v>
      </c>
    </row>
    <row r="35" spans="1:6" x14ac:dyDescent="0.25">
      <c r="A35" s="1">
        <v>45671</v>
      </c>
      <c r="B35" t="str">
        <v>Izvod 5</v>
      </c>
      <c r="C35" t="str">
        <v xml:space="preserve"> -  - </v>
      </c>
      <c r="D35" s="3" t="str">
        <v>3212</v>
      </c>
      <c r="E35" t="str">
        <v>Naknada za prijevoz na posao i s posla</v>
      </c>
      <c r="F35" s="3">
        <v>79.05</v>
      </c>
    </row>
    <row r="36" spans="1:6" x14ac:dyDescent="0.25">
      <c r="A36" s="1">
        <v>45671</v>
      </c>
      <c r="B36" t="str">
        <v>Izvod 5</v>
      </c>
      <c r="C36" t="str">
        <v xml:space="preserve"> -  - </v>
      </c>
      <c r="D36" s="3" t="str">
        <v>3212</v>
      </c>
      <c r="E36" t="str">
        <v>Naknada za prijevoz na posao i s posla</v>
      </c>
      <c r="F36" s="3">
        <v>55.2</v>
      </c>
    </row>
    <row r="37" spans="1:6" x14ac:dyDescent="0.25">
      <c r="A37" s="1">
        <v>45671</v>
      </c>
      <c r="B37" t="str">
        <v>Izvod 5</v>
      </c>
      <c r="C37" t="str">
        <v xml:space="preserve"> -  - </v>
      </c>
      <c r="D37" s="3" t="str">
        <v>3212</v>
      </c>
      <c r="E37" t="str">
        <v>Naknada za prijevoz na posao i s posla</v>
      </c>
      <c r="F37" s="3">
        <v>55.2</v>
      </c>
    </row>
    <row r="38" spans="1:6" x14ac:dyDescent="0.25">
      <c r="A38" s="1">
        <v>45671</v>
      </c>
      <c r="B38" t="str">
        <v>Izvod 5</v>
      </c>
      <c r="C38" t="str">
        <v xml:space="preserve"> -  - </v>
      </c>
      <c r="D38" s="3" t="str">
        <v>3111</v>
      </c>
      <c r="E38" t="str">
        <v>Plaće za zaposlene sa doprinosima</v>
      </c>
      <c r="F38" s="3">
        <v>472.64</v>
      </c>
    </row>
    <row r="39" spans="1:6" x14ac:dyDescent="0.25">
      <c r="A39" s="1">
        <v>45671</v>
      </c>
      <c r="B39" t="str">
        <v>Izvod 5</v>
      </c>
      <c r="C39" t="str">
        <v xml:space="preserve"> -  - </v>
      </c>
      <c r="D39" s="3" t="str">
        <v>3212</v>
      </c>
      <c r="E39" t="str">
        <v>Naknada za prijevoz na posao i s posla</v>
      </c>
      <c r="F39" s="3">
        <v>70.2</v>
      </c>
    </row>
    <row r="40" spans="1:6" x14ac:dyDescent="0.25">
      <c r="A40" s="1">
        <v>45671</v>
      </c>
      <c r="B40" t="str">
        <v>Izvod 5</v>
      </c>
      <c r="C40" t="str">
        <v xml:space="preserve"> -  - </v>
      </c>
      <c r="D40" s="3" t="str">
        <v>3111</v>
      </c>
      <c r="E40" t="str">
        <v>Plaće za zaposlene sa doprinosima</v>
      </c>
      <c r="F40" s="3">
        <v>570.4</v>
      </c>
    </row>
    <row r="41" spans="1:6" x14ac:dyDescent="0.25">
      <c r="A41" s="1">
        <v>45671</v>
      </c>
      <c r="B41" t="str">
        <v>Izvod 5</v>
      </c>
      <c r="C41" t="str">
        <v xml:space="preserve"> -  - </v>
      </c>
      <c r="D41" s="3" t="str">
        <v>3211</v>
      </c>
      <c r="E41" t="str">
        <v>Dnevnice za službeni put u zemlji</v>
      </c>
      <c r="F41" s="3">
        <v>15</v>
      </c>
    </row>
    <row r="42" spans="1:6" x14ac:dyDescent="0.25">
      <c r="A42" s="1">
        <v>45671</v>
      </c>
      <c r="B42" t="str">
        <v>Izvod 5</v>
      </c>
      <c r="C42" t="str">
        <v xml:space="preserve"> -  - </v>
      </c>
      <c r="D42" s="3" t="str">
        <v>3111</v>
      </c>
      <c r="E42" t="str">
        <v>Plaće za zaposlene sa doprinosima</v>
      </c>
      <c r="F42" s="3">
        <v>611.94000000000005</v>
      </c>
    </row>
    <row r="43" spans="1:6" x14ac:dyDescent="0.25">
      <c r="A43" s="1">
        <v>45671</v>
      </c>
      <c r="B43" t="str">
        <v>Izvod 5</v>
      </c>
      <c r="C43" t="str">
        <v xml:space="preserve"> -  - </v>
      </c>
      <c r="D43" s="3" t="str">
        <v>3211</v>
      </c>
      <c r="E43" t="str">
        <v>Dnevnice za službeni put u zemlji</v>
      </c>
      <c r="F43" s="3">
        <v>15</v>
      </c>
    </row>
    <row r="44" spans="1:6" x14ac:dyDescent="0.25">
      <c r="A44" s="1">
        <v>45671</v>
      </c>
      <c r="B44" t="str">
        <v>Izvod 5</v>
      </c>
      <c r="C44" t="str">
        <v xml:space="preserve"> -  - </v>
      </c>
      <c r="D44" s="3" t="str">
        <v>3111</v>
      </c>
      <c r="E44" t="str">
        <v>Plaće za zaposlene sa doprinosima</v>
      </c>
      <c r="F44" s="3">
        <v>582.4</v>
      </c>
    </row>
    <row r="45" spans="1:6" x14ac:dyDescent="0.25">
      <c r="A45" s="1">
        <v>45671</v>
      </c>
      <c r="B45" t="str">
        <v>Izvod 5</v>
      </c>
      <c r="C45" t="str">
        <v xml:space="preserve"> -  - </v>
      </c>
      <c r="D45" s="3" t="str">
        <v>3111</v>
      </c>
      <c r="E45" t="str">
        <v>Plaće za zaposlene sa doprinosima</v>
      </c>
      <c r="F45" s="3">
        <v>611.94000000000005</v>
      </c>
    </row>
    <row r="46" spans="1:6" x14ac:dyDescent="0.25">
      <c r="A46" s="1">
        <v>45671</v>
      </c>
      <c r="B46" t="str">
        <v>Izvod 5</v>
      </c>
      <c r="C46" t="str">
        <v>LEDO plus d.o.o. - Zagreb - 07179054100</v>
      </c>
      <c r="D46" s="3" t="str">
        <v>3222</v>
      </c>
      <c r="E46" t="str">
        <v>Namirnice</v>
      </c>
      <c r="F46" s="3">
        <v>289.75</v>
      </c>
    </row>
    <row r="47" spans="1:6" x14ac:dyDescent="0.25">
      <c r="A47" s="1">
        <v>45671</v>
      </c>
      <c r="B47" t="str">
        <v>Izvod 5</v>
      </c>
      <c r="C47" t="str">
        <v xml:space="preserve"> -  - </v>
      </c>
      <c r="D47" s="3" t="str">
        <v>3111</v>
      </c>
      <c r="E47" t="str">
        <v>Plaće za zaposlene sa doprinosima</v>
      </c>
      <c r="F47" s="3">
        <v>138.31</v>
      </c>
    </row>
    <row r="48" spans="1:6" x14ac:dyDescent="0.25">
      <c r="A48" s="1">
        <v>45671</v>
      </c>
      <c r="B48" t="str">
        <v>Izvod 5</v>
      </c>
      <c r="C48" t="str">
        <v xml:space="preserve"> -  - </v>
      </c>
      <c r="D48" s="3" t="str">
        <v>3111</v>
      </c>
      <c r="E48" t="str">
        <v>Plaće za zaposlene sa doprinosima</v>
      </c>
      <c r="F48" s="3">
        <v>2.6</v>
      </c>
    </row>
    <row r="49" spans="1:6" x14ac:dyDescent="0.25">
      <c r="A49" s="1">
        <v>45671</v>
      </c>
      <c r="B49" t="str">
        <v>Izvod 5</v>
      </c>
      <c r="C49" t="str">
        <v xml:space="preserve"> -  - </v>
      </c>
      <c r="D49" s="3" t="str">
        <v>3111</v>
      </c>
      <c r="E49" t="str">
        <v>Plaće za zaposlene sa doprinosima</v>
      </c>
      <c r="F49" s="3">
        <v>18.59</v>
      </c>
    </row>
    <row r="50" spans="1:6" x14ac:dyDescent="0.25">
      <c r="A50" s="1">
        <v>45671</v>
      </c>
      <c r="B50" t="str">
        <v>Izvod 5</v>
      </c>
      <c r="C50" t="str">
        <v xml:space="preserve"> -  - </v>
      </c>
      <c r="D50" s="3" t="str">
        <v>3211</v>
      </c>
      <c r="E50" t="str">
        <v>Dnevnice za službeni put u zemlji</v>
      </c>
      <c r="F50" s="3">
        <v>148.5</v>
      </c>
    </row>
    <row r="51" spans="1:6" x14ac:dyDescent="0.25">
      <c r="A51" s="1">
        <v>45671</v>
      </c>
      <c r="B51" t="str">
        <v>Izvod 5</v>
      </c>
      <c r="C51" t="str">
        <v xml:space="preserve"> -  - </v>
      </c>
      <c r="D51" s="3" t="str">
        <v>3111</v>
      </c>
      <c r="E51" t="str">
        <v>Plaće za zaposlene sa doprinosima</v>
      </c>
      <c r="F51" s="3">
        <v>356.03</v>
      </c>
    </row>
    <row r="52" spans="1:6" x14ac:dyDescent="0.25">
      <c r="A52" s="1">
        <v>45671</v>
      </c>
      <c r="B52" t="str">
        <v>Izvod 5</v>
      </c>
      <c r="C52" t="str">
        <v>PERADARSTVO OBRUBIĆ - DUBRAVICA - 02252410318</v>
      </c>
      <c r="D52" s="3" t="str">
        <v>3222</v>
      </c>
      <c r="E52" t="str">
        <v>Namirnice</v>
      </c>
      <c r="F52" s="3">
        <v>4.53</v>
      </c>
    </row>
    <row r="53" spans="1:6" x14ac:dyDescent="0.25">
      <c r="A53" s="1">
        <v>45671</v>
      </c>
      <c r="B53" t="str">
        <v>Izvod 5</v>
      </c>
      <c r="C53" t="str">
        <v xml:space="preserve"> -  - </v>
      </c>
      <c r="D53" s="3" t="str">
        <v>3111</v>
      </c>
      <c r="E53" t="str">
        <v>Plaće za zaposlene sa doprinosima</v>
      </c>
      <c r="F53" s="3">
        <v>565.29999999999995</v>
      </c>
    </row>
    <row r="54" spans="1:6" x14ac:dyDescent="0.25">
      <c r="A54" s="1">
        <v>45671</v>
      </c>
      <c r="B54" t="str">
        <v>Izvod 5</v>
      </c>
      <c r="C54" t="str">
        <v>GEA - CVJEćARNICA - DONJA STUBICA - 76903762407</v>
      </c>
      <c r="D54" s="3" t="str">
        <v>3299</v>
      </c>
      <c r="E54" t="str">
        <v>Ostali nespomenuti rashodi poslovanja</v>
      </c>
      <c r="F54" s="3">
        <v>60</v>
      </c>
    </row>
    <row r="55" spans="1:6" x14ac:dyDescent="0.25">
      <c r="A55" s="1">
        <v>45671</v>
      </c>
      <c r="B55" t="str">
        <v>Izvod 5</v>
      </c>
      <c r="C55" t="str">
        <v>LEDO plus d.o.o. - Zagreb - 07179054100</v>
      </c>
      <c r="D55" s="3" t="str">
        <v>3222</v>
      </c>
      <c r="E55" t="str">
        <v>Namirnice</v>
      </c>
      <c r="F55" s="3">
        <v>210.06</v>
      </c>
    </row>
    <row r="56" spans="1:6" x14ac:dyDescent="0.25">
      <c r="A56" s="1">
        <v>45671</v>
      </c>
      <c r="B56" t="str">
        <v>Izvod 5</v>
      </c>
      <c r="C56" t="str">
        <v xml:space="preserve"> -  - </v>
      </c>
      <c r="D56" s="3" t="str">
        <v>3111</v>
      </c>
      <c r="E56" t="str">
        <v>Plaće za zaposlene sa doprinosima</v>
      </c>
      <c r="F56" s="3">
        <v>48.16</v>
      </c>
    </row>
    <row r="57" spans="1:6" x14ac:dyDescent="0.25">
      <c r="A57" s="1">
        <v>45671</v>
      </c>
      <c r="B57" t="str">
        <v>Izvod 5</v>
      </c>
      <c r="C57" t="str">
        <v xml:space="preserve"> -  - </v>
      </c>
      <c r="D57" s="3" t="str">
        <v>3111</v>
      </c>
      <c r="E57" t="str">
        <v>Plaće za zaposlene sa doprinosima</v>
      </c>
      <c r="F57" s="3">
        <v>12.99</v>
      </c>
    </row>
    <row r="58" spans="1:6" x14ac:dyDescent="0.25">
      <c r="A58" s="1">
        <v>45677</v>
      </c>
      <c r="B58" t="str">
        <v>Izvod 8</v>
      </c>
      <c r="C58" t="str">
        <v>Trgovina Krk - Malinska - 66548420466</v>
      </c>
      <c r="D58" s="3" t="str">
        <v>3221</v>
      </c>
      <c r="E58" t="str">
        <v>Uredski materijal</v>
      </c>
      <c r="F58" s="3">
        <v>197.5</v>
      </c>
    </row>
    <row r="59" spans="1:6" x14ac:dyDescent="0.25">
      <c r="A59" s="1">
        <v>45677</v>
      </c>
      <c r="B59" t="str">
        <v>Izvod 8</v>
      </c>
      <c r="C59" t="str">
        <v>FINA-FINANCIJSKA AGENCIJA - ZAGREB - 85821130368</v>
      </c>
      <c r="D59" s="3" t="str">
        <v>3431</v>
      </c>
      <c r="E59" t="str">
        <v>Usluge banaka</v>
      </c>
      <c r="F59" s="3">
        <v>1.66</v>
      </c>
    </row>
    <row r="60" spans="1:6" x14ac:dyDescent="0.25">
      <c r="A60" s="1">
        <v>45677</v>
      </c>
      <c r="B60" t="str">
        <v>Izvod 8</v>
      </c>
      <c r="C60" t="str">
        <v>FINA-FINANCIJSKA AGENCIJA - ZAGREB - 85821130368</v>
      </c>
      <c r="D60" s="3" t="str">
        <v>3431</v>
      </c>
      <c r="E60" t="str">
        <v>Usluge banaka</v>
      </c>
      <c r="F60" s="3">
        <v>64.7</v>
      </c>
    </row>
    <row r="61" spans="1:6" x14ac:dyDescent="0.25">
      <c r="A61" s="1">
        <v>45677</v>
      </c>
      <c r="B61" t="str">
        <v>Izvod 8</v>
      </c>
      <c r="C61" t="str">
        <v>Trgovina Krk - Malinska - 66548420466</v>
      </c>
      <c r="D61" s="3" t="str">
        <v>3221</v>
      </c>
      <c r="E61" t="str">
        <v>Uredski materijal</v>
      </c>
      <c r="F61" s="3">
        <v>12.86</v>
      </c>
    </row>
    <row r="62" spans="1:6" x14ac:dyDescent="0.25">
      <c r="A62" s="1">
        <v>45677</v>
      </c>
      <c r="B62" t="str">
        <v>Izvod 8</v>
      </c>
      <c r="C62" t="str">
        <v>MAKRO-MIKRO - ZAGREB - 50467974870</v>
      </c>
      <c r="D62" s="3" t="str">
        <v>3221</v>
      </c>
      <c r="E62" t="str">
        <v>Uredski materijal</v>
      </c>
      <c r="F62" s="3">
        <v>341.52</v>
      </c>
    </row>
    <row r="63" spans="1:6" x14ac:dyDescent="0.25">
      <c r="A63" s="1">
        <v>45677</v>
      </c>
      <c r="B63" t="str">
        <v>Izvod 8</v>
      </c>
      <c r="C63" t="str">
        <v>HEP OPSKRBA D.O.O. - ZAGREB - 63073332379</v>
      </c>
      <c r="D63" s="3" t="str">
        <v>3223</v>
      </c>
      <c r="E63" t="str">
        <v>Električna energija</v>
      </c>
      <c r="F63" s="3">
        <v>339.7</v>
      </c>
    </row>
    <row r="64" spans="1:6" x14ac:dyDescent="0.25">
      <c r="A64" s="1">
        <v>45677</v>
      </c>
      <c r="B64" t="str">
        <v>Izvod 8</v>
      </c>
      <c r="C64" t="str">
        <v xml:space="preserve">TELEFON -  - </v>
      </c>
      <c r="D64" s="3" t="str">
        <v>3231</v>
      </c>
      <c r="E64" t="str">
        <v>Usluge telefona, telefaksa</v>
      </c>
      <c r="F64" s="3">
        <v>41.08</v>
      </c>
    </row>
    <row r="65" spans="1:6" x14ac:dyDescent="0.25">
      <c r="A65" s="1">
        <v>45677</v>
      </c>
      <c r="B65" t="str">
        <v>Izvod 8</v>
      </c>
      <c r="C65" t="str">
        <v>Trgovina Krk - Malinska - 66548420466</v>
      </c>
      <c r="D65" s="3" t="str">
        <v>3225</v>
      </c>
      <c r="E65" t="str">
        <v>Sitni inventar</v>
      </c>
      <c r="F65" s="3">
        <v>40.25</v>
      </c>
    </row>
    <row r="66" spans="1:6" x14ac:dyDescent="0.25">
      <c r="A66" s="1">
        <v>45677</v>
      </c>
      <c r="B66" t="str">
        <v>Izvod 8</v>
      </c>
      <c r="C66" t="str">
        <v>EKO-FLOR - OROSLAVJE - 50730247993</v>
      </c>
      <c r="D66" s="3" t="str">
        <v>3234</v>
      </c>
      <c r="E66" t="str">
        <v>Iznošenje i odvoz smeća</v>
      </c>
      <c r="F66" s="3">
        <v>32.5</v>
      </c>
    </row>
    <row r="67" spans="1:6" x14ac:dyDescent="0.25">
      <c r="A67" s="1">
        <v>45677</v>
      </c>
      <c r="B67" t="str">
        <v>Izvod 8</v>
      </c>
      <c r="C67" t="str">
        <v>HEP PLIN - OSIJEK - 41317489366</v>
      </c>
      <c r="D67" s="3" t="str">
        <v>3223</v>
      </c>
      <c r="E67" t="str">
        <v>Plin</v>
      </c>
      <c r="F67" s="3">
        <v>641.45000000000005</v>
      </c>
    </row>
    <row r="68" spans="1:6" x14ac:dyDescent="0.25">
      <c r="A68" s="1">
        <v>45677</v>
      </c>
      <c r="B68" t="str">
        <v>Izvod 8</v>
      </c>
      <c r="C68" t="str">
        <v>T-COM - ZAGREB - 81793146560</v>
      </c>
      <c r="D68" s="3" t="str">
        <v>3231</v>
      </c>
      <c r="E68" t="str">
        <v>Usluge telefona, telefaksa</v>
      </c>
      <c r="F68" s="3">
        <v>41.68</v>
      </c>
    </row>
    <row r="69" spans="1:6" x14ac:dyDescent="0.25">
      <c r="A69" s="1">
        <v>45677</v>
      </c>
      <c r="B69" t="str">
        <v>Izvod 8</v>
      </c>
      <c r="C69" t="str">
        <v>T-COM - ZAGREB - 81793146560</v>
      </c>
      <c r="D69" s="3" t="str">
        <v>3231</v>
      </c>
      <c r="E69" t="str">
        <v>Usluge telefona, telefaksa</v>
      </c>
      <c r="F69" s="3">
        <v>93.93</v>
      </c>
    </row>
    <row r="70" spans="1:6" x14ac:dyDescent="0.25">
      <c r="A70" s="1">
        <v>45677</v>
      </c>
      <c r="B70" t="str">
        <v>Izvod 8</v>
      </c>
      <c r="C70" t="str">
        <v>EKO-FLOR - OROSLAVJE - 50730247993</v>
      </c>
      <c r="D70" s="3" t="str">
        <v>3234</v>
      </c>
      <c r="E70" t="str">
        <v>Iznošenje i odvoz smeća</v>
      </c>
      <c r="F70" s="3">
        <v>97.49</v>
      </c>
    </row>
    <row r="71" spans="1:6" x14ac:dyDescent="0.25">
      <c r="A71" s="1">
        <v>45680</v>
      </c>
      <c r="B71" t="str">
        <v>Izvod 10</v>
      </c>
      <c r="C71" t="str">
        <v>EZERKA - Zagreb - 96169540207</v>
      </c>
      <c r="D71" s="3" t="str">
        <v>3225</v>
      </c>
      <c r="E71" t="str">
        <v>Sitni inventar</v>
      </c>
      <c r="F71" s="3">
        <v>1035</v>
      </c>
    </row>
    <row r="72" spans="1:6" x14ac:dyDescent="0.25">
      <c r="A72" s="1">
        <v>45685</v>
      </c>
      <c r="B72" t="str">
        <v>Izvod 12</v>
      </c>
      <c r="C72" t="str">
        <v xml:space="preserve"> -  - </v>
      </c>
      <c r="D72" s="3" t="str">
        <v>3211</v>
      </c>
      <c r="E72" t="str">
        <v>Dnevnice za službeni put u zemlji</v>
      </c>
      <c r="F72" s="3">
        <v>60</v>
      </c>
    </row>
    <row r="73" spans="1:6" x14ac:dyDescent="0.25">
      <c r="A73" s="1">
        <v>45685</v>
      </c>
      <c r="B73" t="str">
        <v>Izvod 12</v>
      </c>
      <c r="C73" t="str">
        <v>DUKAT mliječna industrija - Zagreb - 25457712630</v>
      </c>
      <c r="D73" s="3" t="str">
        <v>3222</v>
      </c>
      <c r="E73" t="str">
        <v>Namirnice</v>
      </c>
      <c r="F73" s="3">
        <v>299.94</v>
      </c>
    </row>
    <row r="74" spans="1:6" x14ac:dyDescent="0.25">
      <c r="A74" s="1">
        <v>45685</v>
      </c>
      <c r="B74" t="str">
        <v>Izvod 12</v>
      </c>
      <c r="C74" t="str">
        <v>DUKAT mliječna industrija - Zagreb - 25457712630</v>
      </c>
      <c r="D74" s="3" t="str">
        <v>3222</v>
      </c>
      <c r="E74" t="str">
        <v>Namirnice</v>
      </c>
      <c r="F74" s="3">
        <v>399.92</v>
      </c>
    </row>
    <row r="75" spans="1:6" x14ac:dyDescent="0.25">
      <c r="A75" s="1">
        <v>45685</v>
      </c>
      <c r="B75" t="str">
        <v>Izvod 12</v>
      </c>
      <c r="C75" t="str">
        <v>AGRODALM d.o.o. - Zagreb - 80649374262</v>
      </c>
      <c r="D75" s="3" t="str">
        <v>3222</v>
      </c>
      <c r="E75" t="str">
        <v>Namirnice</v>
      </c>
      <c r="F75" s="3">
        <v>124.49</v>
      </c>
    </row>
    <row r="76" spans="1:6" x14ac:dyDescent="0.25">
      <c r="A76" s="1">
        <v>45686</v>
      </c>
      <c r="B76" t="str">
        <v>Izvod 13</v>
      </c>
      <c r="C76" t="str">
        <v>PEKOM KRAPINA - KRAPINA - 97537222719</v>
      </c>
      <c r="D76" s="3" t="str">
        <v>3222</v>
      </c>
      <c r="E76" t="str">
        <v>Namirnice</v>
      </c>
      <c r="F76" s="3">
        <v>721.53</v>
      </c>
    </row>
    <row r="77" spans="1:6" x14ac:dyDescent="0.25">
      <c r="A77" s="1">
        <v>45686</v>
      </c>
      <c r="B77" t="str">
        <v>Izvod 13</v>
      </c>
      <c r="C77" t="str">
        <v>TRGOCENTAR - ZABOK - 84210581427</v>
      </c>
      <c r="D77" s="3" t="str">
        <v>3222</v>
      </c>
      <c r="E77" t="str">
        <v>Namirnice</v>
      </c>
      <c r="F77" s="3">
        <v>703.06</v>
      </c>
    </row>
    <row r="78" spans="1:6" x14ac:dyDescent="0.25">
      <c r="A78" s="1">
        <v>45686</v>
      </c>
      <c r="B78" t="str">
        <v>Izvod 13</v>
      </c>
      <c r="C78" t="str">
        <v>TRGOCENTAR - ZABOK - 84210581427</v>
      </c>
      <c r="D78" s="3" t="str">
        <v>3222</v>
      </c>
      <c r="E78" t="str">
        <v>Namirnice</v>
      </c>
      <c r="F78" s="3">
        <v>606.67999999999995</v>
      </c>
    </row>
    <row r="79" spans="1:6" x14ac:dyDescent="0.25">
      <c r="A79" s="1">
        <v>45686</v>
      </c>
      <c r="B79" t="str">
        <v>Izvod 13</v>
      </c>
      <c r="C79" t="str">
        <v>PEKOM KRAPINA - KRAPINA - 97537222719</v>
      </c>
      <c r="D79" s="3" t="str">
        <v>3222</v>
      </c>
      <c r="E79" t="str">
        <v>Namirnice</v>
      </c>
      <c r="F79" s="3">
        <v>664.25</v>
      </c>
    </row>
    <row r="80" spans="1:6" x14ac:dyDescent="0.25">
      <c r="A80" s="1">
        <v>45686</v>
      </c>
      <c r="B80" t="str">
        <v>Izvod 13</v>
      </c>
      <c r="C80" t="str">
        <v>WIENER OSIGURANJE - ZAGREB - 52848403362</v>
      </c>
      <c r="D80" s="3" t="str">
        <v>3292</v>
      </c>
      <c r="E80" t="str">
        <v>Premije osiguranja</v>
      </c>
      <c r="F80" s="3">
        <v>115.74</v>
      </c>
    </row>
    <row r="81" spans="1:6" x14ac:dyDescent="0.25">
      <c r="A81" s="1">
        <v>45686</v>
      </c>
      <c r="B81" t="str">
        <v>Izvod 13</v>
      </c>
      <c r="C81" t="str">
        <v>WIENER OSIGURANJE - ZAGREB - 52848403362</v>
      </c>
      <c r="D81" s="3" t="str">
        <v>3292</v>
      </c>
      <c r="E81" t="str">
        <v>Premije osiguranja</v>
      </c>
      <c r="F81" s="3">
        <v>240.76</v>
      </c>
    </row>
    <row r="82" spans="1:6" x14ac:dyDescent="0.25">
      <c r="A82" s="1">
        <v>45686</v>
      </c>
      <c r="B82" t="str">
        <v>Izvod 13</v>
      </c>
      <c r="C82" t="str">
        <v>WIENER OSIGURANJE - ZAGREB - 52848403362</v>
      </c>
      <c r="D82" s="3" t="str">
        <v>3292</v>
      </c>
      <c r="E82" t="str">
        <v>Premije osiguranja</v>
      </c>
      <c r="F82" s="3">
        <v>227.73</v>
      </c>
    </row>
    <row r="83" spans="1:6" x14ac:dyDescent="0.25">
      <c r="A83" s="1">
        <v>45686</v>
      </c>
      <c r="B83" t="str">
        <v>Izvod 13</v>
      </c>
      <c r="C83" t="str">
        <v>PEKOM KRAPINA - KRAPINA - 97537222719</v>
      </c>
      <c r="D83" s="3" t="str">
        <v>3222</v>
      </c>
      <c r="E83" t="str">
        <v>Namirnice</v>
      </c>
      <c r="F83" s="3">
        <v>560.08000000000004</v>
      </c>
    </row>
    <row r="84" spans="1:6" x14ac:dyDescent="0.25">
      <c r="A84" s="1">
        <v>45686</v>
      </c>
      <c r="B84" t="str">
        <v>Izvod 13</v>
      </c>
      <c r="C84" t="str">
        <v>PIZZERIA F &amp; L - OROSLAVJE - 31928549639</v>
      </c>
      <c r="D84" s="3" t="str">
        <v>3222</v>
      </c>
      <c r="E84" t="str">
        <v>Namirnice</v>
      </c>
      <c r="F84" s="3">
        <v>357</v>
      </c>
    </row>
    <row r="85" spans="1:6" x14ac:dyDescent="0.25">
      <c r="A85" s="1">
        <v>45686</v>
      </c>
      <c r="B85" t="str">
        <v>Izvod 13</v>
      </c>
      <c r="C85" t="str">
        <v>WIENER OSIGURANJE - ZAGREB - 52848403362</v>
      </c>
      <c r="D85" s="3" t="str">
        <v>3292</v>
      </c>
      <c r="E85" t="str">
        <v>Premije osiguranja</v>
      </c>
      <c r="F85" s="3">
        <v>577.30999999999995</v>
      </c>
    </row>
    <row r="86" spans="1:6" x14ac:dyDescent="0.25">
      <c r="A86" s="1">
        <v>45686</v>
      </c>
      <c r="B86" t="str">
        <v>Izvod 13</v>
      </c>
      <c r="C86" t="str">
        <v>TRGOCENTAR - ZABOK - 84210581427</v>
      </c>
      <c r="D86" s="3" t="str">
        <v>3222</v>
      </c>
      <c r="E86" t="str">
        <v>Namirnice</v>
      </c>
      <c r="F86" s="3">
        <v>728.79</v>
      </c>
    </row>
    <row r="87" spans="1:6" x14ac:dyDescent="0.25">
      <c r="A87" s="1">
        <v>45686</v>
      </c>
      <c r="B87" t="str">
        <v>Izvod 13</v>
      </c>
      <c r="C87" t="str">
        <v>PERADARSTVO OBRUBIĆ - DUBRAVICA - 02252410318</v>
      </c>
      <c r="D87" s="3" t="str">
        <v>3222</v>
      </c>
      <c r="E87" t="str">
        <v>Namirnice</v>
      </c>
      <c r="F87" s="3">
        <v>68.989999999999995</v>
      </c>
    </row>
    <row r="88" spans="1:6" x14ac:dyDescent="0.25">
      <c r="A88" s="1">
        <v>45686</v>
      </c>
      <c r="B88" t="str">
        <v>Izvod 13</v>
      </c>
      <c r="C88" t="str">
        <v>MAKRO-MIKRO - ZAGREB - 50467974870</v>
      </c>
      <c r="D88" s="3" t="str">
        <v>3221</v>
      </c>
      <c r="E88" t="str">
        <v>Uredski materijal</v>
      </c>
      <c r="F88" s="3">
        <v>341.52</v>
      </c>
    </row>
    <row r="89" spans="1:6" x14ac:dyDescent="0.25">
      <c r="A89" s="1">
        <v>45686</v>
      </c>
      <c r="B89" t="str">
        <v>Izvod 13</v>
      </c>
      <c r="C89" t="str">
        <v>HRVATSKA RADIOTELEVIZIJA - ZAGREB - 68419124305</v>
      </c>
      <c r="D89" s="3" t="str">
        <v>3295</v>
      </c>
      <c r="E89" t="str">
        <v>Ostale pristojbe i naknade</v>
      </c>
      <c r="F89" s="3">
        <v>21.24</v>
      </c>
    </row>
    <row r="90" spans="1:6" x14ac:dyDescent="0.25">
      <c r="A90" s="1">
        <v>45686</v>
      </c>
      <c r="B90" t="str">
        <v>Izvod 13</v>
      </c>
      <c r="C90" t="str">
        <v>PERADARSTVO OBRUBIĆ - DUBRAVICA - 02252410318</v>
      </c>
      <c r="D90" s="3" t="str">
        <v>3222</v>
      </c>
      <c r="E90" t="str">
        <v>Namirnice</v>
      </c>
      <c r="F90" s="3">
        <v>72.819999999999993</v>
      </c>
    </row>
    <row r="91" spans="1:6" x14ac:dyDescent="0.25">
      <c r="A91" s="1">
        <v>45686</v>
      </c>
      <c r="B91" t="str">
        <v>Izvod 13</v>
      </c>
      <c r="C91" t="str">
        <v>TRGOCENTAR - ZABOK - 84210581427</v>
      </c>
      <c r="D91" s="3" t="str">
        <v>3222</v>
      </c>
      <c r="E91" t="str">
        <v>Namirnice</v>
      </c>
      <c r="F91" s="3">
        <v>640.42999999999995</v>
      </c>
    </row>
    <row r="92" spans="1:6" x14ac:dyDescent="0.25">
      <c r="A92" s="1">
        <v>45686</v>
      </c>
      <c r="B92" t="str">
        <v>Izvod 13</v>
      </c>
      <c r="C92" t="str">
        <v>PERADARSTVO OBRUBIĆ - DUBRAVICA - 02252410318</v>
      </c>
      <c r="D92" s="3" t="str">
        <v>3222</v>
      </c>
      <c r="E92" t="str">
        <v>Namirnice</v>
      </c>
      <c r="F92" s="3">
        <v>28.26</v>
      </c>
    </row>
    <row r="93" spans="1:6" x14ac:dyDescent="0.25">
      <c r="A93" s="1">
        <v>45686</v>
      </c>
      <c r="B93" t="str">
        <v>Izvod 13</v>
      </c>
      <c r="C93" t="str">
        <v>PERADARSTVO OBRUBIĆ - DUBRAVICA - 02252410318</v>
      </c>
      <c r="D93" s="3" t="str">
        <v>3222</v>
      </c>
      <c r="E93" t="str">
        <v>Namirnice</v>
      </c>
      <c r="F93" s="3">
        <v>140.27000000000001</v>
      </c>
    </row>
    <row r="94" spans="1:6" x14ac:dyDescent="0.25">
      <c r="A94" s="1">
        <v>45688</v>
      </c>
      <c r="B94" t="str">
        <v>Temeljnica 1</v>
      </c>
      <c r="C94" t="str">
        <v>HP - HRVATSKA POŠTA - ZAGREB - 87311810356</v>
      </c>
      <c r="D94" s="3" t="str">
        <v>3231</v>
      </c>
      <c r="E94" t="str">
        <v>Poštarina (pisma, tiskanice)</v>
      </c>
      <c r="F94" s="3">
        <v>29.43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47"/>
  <sheetViews>
    <sheetView topLeftCell="A10" zoomScaleNormal="100" workbookViewId="0">
      <selection activeCell="G24" sqref="G24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3.42578125" customWidth="1"/>
    <col min="6" max="6" width="4.140625" customWidth="1"/>
    <col min="7" max="7" width="20.85546875" bestFit="1" customWidth="1"/>
    <col min="8" max="8" width="15.42578125" customWidth="1"/>
    <col min="9" max="9" width="52" bestFit="1" customWidth="1"/>
  </cols>
  <sheetData>
    <row r="1" spans="1:15" x14ac:dyDescent="0.25">
      <c r="A1" s="6" t="s">
        <v>30</v>
      </c>
      <c r="B1" s="7" t="s">
        <v>35</v>
      </c>
      <c r="C1" s="7" t="s">
        <v>33</v>
      </c>
      <c r="D1" s="8" t="s">
        <v>34</v>
      </c>
      <c r="G1" s="5" t="s">
        <v>38</v>
      </c>
      <c r="H1" s="5" t="s">
        <v>37</v>
      </c>
      <c r="I1" s="5" t="s">
        <v>32</v>
      </c>
    </row>
    <row r="2" spans="1:15" x14ac:dyDescent="0.25">
      <c r="A2" s="9" t="s">
        <v>186</v>
      </c>
      <c r="B2" s="10" t="s">
        <v>5</v>
      </c>
      <c r="C2" s="10" t="s">
        <v>68</v>
      </c>
      <c r="D2" s="11" t="s">
        <v>133</v>
      </c>
      <c r="G2" t="b">
        <f>VLOOKUP(H2,tbMaping[Konto],1,FALSE)=H2</f>
        <v>1</v>
      </c>
      <c r="H2" t="str" cm="1">
        <f t="array" ref="H2:I23">_xlfn._xlws.SORT(_xlfn.UNIQUE(Knjizenja[[Konto]:[NAZIV KONTA]]),1)</f>
        <v>23111</v>
      </c>
      <c r="I2">
        <v>0</v>
      </c>
    </row>
    <row r="3" spans="1:15" x14ac:dyDescent="0.25">
      <c r="A3" s="9" t="s">
        <v>208</v>
      </c>
      <c r="B3" s="10" t="s">
        <v>27</v>
      </c>
      <c r="C3" s="10" t="s">
        <v>68</v>
      </c>
      <c r="D3" s="11" t="s">
        <v>133</v>
      </c>
      <c r="G3" t="b">
        <f>VLOOKUP(H3,tbMaping[Konto],1,FALSE)=H3</f>
        <v>1</v>
      </c>
      <c r="H3" t="str">
        <v>23141</v>
      </c>
      <c r="I3">
        <v>0</v>
      </c>
    </row>
    <row r="4" spans="1:15" x14ac:dyDescent="0.25">
      <c r="A4" s="9" t="s">
        <v>183</v>
      </c>
      <c r="B4" s="10" t="s">
        <v>3</v>
      </c>
      <c r="C4" s="10" t="s">
        <v>68</v>
      </c>
      <c r="D4" s="11" t="s">
        <v>133</v>
      </c>
      <c r="G4" t="b">
        <f>VLOOKUP(H4,tbMaping[Konto],1,FALSE)=H4</f>
        <v>1</v>
      </c>
      <c r="H4" t="str">
        <v>231511</v>
      </c>
      <c r="I4">
        <v>0</v>
      </c>
    </row>
    <row r="5" spans="1:15" x14ac:dyDescent="0.25">
      <c r="A5" s="9" t="s">
        <v>185</v>
      </c>
      <c r="B5" s="10" t="s">
        <v>0</v>
      </c>
      <c r="C5" s="10" t="s">
        <v>68</v>
      </c>
      <c r="D5" s="11" t="s">
        <v>133</v>
      </c>
      <c r="G5" t="b">
        <f>VLOOKUP(H5,tbMaping[Konto],1,FALSE)=H5</f>
        <v>1</v>
      </c>
      <c r="H5" t="str">
        <v>231512</v>
      </c>
      <c r="I5">
        <v>0</v>
      </c>
    </row>
    <row r="6" spans="1:15" x14ac:dyDescent="0.25">
      <c r="A6" s="9" t="s">
        <v>182</v>
      </c>
      <c r="B6" s="10" t="s">
        <v>1</v>
      </c>
      <c r="C6" s="10" t="s">
        <v>68</v>
      </c>
      <c r="D6" s="11" t="s">
        <v>133</v>
      </c>
      <c r="G6" t="b">
        <f>VLOOKUP(H6,tbMaping[Konto],1,FALSE)=H6</f>
        <v>1</v>
      </c>
      <c r="H6" t="str">
        <v>23162</v>
      </c>
      <c r="I6">
        <v>0</v>
      </c>
    </row>
    <row r="7" spans="1:15" x14ac:dyDescent="0.25">
      <c r="A7" s="9" t="s">
        <v>181</v>
      </c>
      <c r="B7" s="10" t="s">
        <v>2</v>
      </c>
      <c r="C7" s="10" t="s">
        <v>68</v>
      </c>
      <c r="D7" s="11" t="s">
        <v>133</v>
      </c>
      <c r="G7" t="b">
        <f>VLOOKUP(H7,tbMaping[Konto],1,FALSE)=H7</f>
        <v>1</v>
      </c>
      <c r="H7" t="str">
        <v>23211</v>
      </c>
      <c r="I7">
        <v>0</v>
      </c>
    </row>
    <row r="8" spans="1:15" x14ac:dyDescent="0.25">
      <c r="A8" s="9" t="s">
        <v>202</v>
      </c>
      <c r="B8" s="10" t="s">
        <v>24</v>
      </c>
      <c r="C8" s="10" t="s">
        <v>69</v>
      </c>
      <c r="D8" s="11" t="s">
        <v>70</v>
      </c>
      <c r="G8" t="b">
        <f>VLOOKUP(H8,tbMaping[Konto],1,FALSE)=H8</f>
        <v>1</v>
      </c>
      <c r="H8" t="str">
        <v>23212</v>
      </c>
      <c r="I8">
        <v>0</v>
      </c>
    </row>
    <row r="9" spans="1:15" x14ac:dyDescent="0.25">
      <c r="A9" s="9" t="s">
        <v>180</v>
      </c>
      <c r="B9" s="10" t="s">
        <v>16</v>
      </c>
      <c r="C9" s="10" t="s">
        <v>71</v>
      </c>
      <c r="D9" s="11" t="s">
        <v>72</v>
      </c>
      <c r="G9" t="b">
        <f>VLOOKUP(H9,tbMaping[Konto],1,FALSE)=H9</f>
        <v>1</v>
      </c>
      <c r="H9" t="str">
        <v>232212</v>
      </c>
      <c r="I9">
        <v>0</v>
      </c>
      <c r="N9" s="17"/>
    </row>
    <row r="10" spans="1:15" x14ac:dyDescent="0.25">
      <c r="A10" s="9" t="s">
        <v>187</v>
      </c>
      <c r="B10" s="10" t="s">
        <v>4</v>
      </c>
      <c r="C10" s="10" t="s">
        <v>73</v>
      </c>
      <c r="D10" s="11" t="s">
        <v>74</v>
      </c>
      <c r="G10" t="b">
        <f>VLOOKUP(H10,tbMaping[Konto],1,FALSE)=H10</f>
        <v>1</v>
      </c>
      <c r="H10" t="str">
        <v>232221</v>
      </c>
      <c r="I10">
        <v>0</v>
      </c>
    </row>
    <row r="11" spans="1:15" x14ac:dyDescent="0.25">
      <c r="A11" s="9" t="s">
        <v>195</v>
      </c>
      <c r="B11" s="10" t="s">
        <v>9</v>
      </c>
      <c r="C11" s="10" t="s">
        <v>75</v>
      </c>
      <c r="D11" s="11" t="s">
        <v>76</v>
      </c>
      <c r="G11" t="b">
        <f>VLOOKUP(H11,tbMaping[Konto],1,FALSE)=H11</f>
        <v>1</v>
      </c>
      <c r="H11" t="str">
        <v>232231</v>
      </c>
      <c r="I11">
        <v>0</v>
      </c>
    </row>
    <row r="12" spans="1:15" x14ac:dyDescent="0.25">
      <c r="A12" s="9" t="s">
        <v>179</v>
      </c>
      <c r="B12" s="10" t="s">
        <v>11</v>
      </c>
      <c r="C12" s="10" t="s">
        <v>77</v>
      </c>
      <c r="D12" s="11" t="s">
        <v>78</v>
      </c>
      <c r="G12" t="b">
        <f>VLOOKUP(H12,tbMaping[Konto],1,FALSE)=H12</f>
        <v>1</v>
      </c>
      <c r="H12" t="str">
        <v>232232</v>
      </c>
      <c r="I12">
        <v>0</v>
      </c>
    </row>
    <row r="13" spans="1:15" x14ac:dyDescent="0.25">
      <c r="A13" s="9" t="s">
        <v>205</v>
      </c>
      <c r="B13" s="10" t="s">
        <v>6</v>
      </c>
      <c r="C13" s="10" t="s">
        <v>79</v>
      </c>
      <c r="D13" s="11" t="s">
        <v>80</v>
      </c>
      <c r="G13" t="b">
        <f>VLOOKUP(H13,tbMaping[Konto],1,FALSE)=H13</f>
        <v>1</v>
      </c>
      <c r="H13" t="str">
        <v>23225</v>
      </c>
      <c r="I13">
        <v>0</v>
      </c>
    </row>
    <row r="14" spans="1:15" x14ac:dyDescent="0.25">
      <c r="A14" s="9" t="s">
        <v>200</v>
      </c>
      <c r="B14" s="10" t="s">
        <v>22</v>
      </c>
      <c r="C14" s="10" t="s">
        <v>81</v>
      </c>
      <c r="D14" s="11" t="s">
        <v>82</v>
      </c>
      <c r="G14" t="b">
        <f>VLOOKUP(H14,tbMaping[Konto],1,FALSE)=H14</f>
        <v>1</v>
      </c>
      <c r="H14" t="str">
        <v>232311</v>
      </c>
      <c r="I14">
        <v>0</v>
      </c>
    </row>
    <row r="15" spans="1:15" x14ac:dyDescent="0.25">
      <c r="A15" s="9" t="s">
        <v>199</v>
      </c>
      <c r="B15" s="10" t="s">
        <v>23</v>
      </c>
      <c r="C15" s="10" t="s">
        <v>81</v>
      </c>
      <c r="D15" s="11" t="s">
        <v>83</v>
      </c>
      <c r="G15" t="b">
        <f>VLOOKUP(H15,tbMaping[Konto],1,FALSE)=H15</f>
        <v>1</v>
      </c>
      <c r="H15" t="str">
        <v>232313</v>
      </c>
      <c r="I15">
        <v>0</v>
      </c>
      <c r="O15" s="17"/>
    </row>
    <row r="16" spans="1:15" x14ac:dyDescent="0.25">
      <c r="A16" s="9" t="s">
        <v>190</v>
      </c>
      <c r="B16" s="10" t="s">
        <v>13</v>
      </c>
      <c r="C16" s="10" t="s">
        <v>84</v>
      </c>
      <c r="D16" s="11" t="s">
        <v>85</v>
      </c>
      <c r="G16" t="b">
        <f>VLOOKUP(H16,tbMaping[Konto],1,FALSE)=H16</f>
        <v>1</v>
      </c>
      <c r="H16" t="str">
        <v>232342</v>
      </c>
      <c r="I16">
        <v>0</v>
      </c>
    </row>
    <row r="17" spans="1:9" x14ac:dyDescent="0.25">
      <c r="A17" s="9" t="s">
        <v>191</v>
      </c>
      <c r="B17" s="10" t="s">
        <v>15</v>
      </c>
      <c r="C17" s="10" t="s">
        <v>86</v>
      </c>
      <c r="D17" s="11" t="s">
        <v>87</v>
      </c>
      <c r="G17" t="b">
        <f>VLOOKUP(H17,tbMaping[Konto],1,FALSE)=H17</f>
        <v>1</v>
      </c>
      <c r="H17" t="str">
        <v>23237</v>
      </c>
      <c r="I17">
        <v>0</v>
      </c>
    </row>
    <row r="18" spans="1:9" x14ac:dyDescent="0.25">
      <c r="A18" s="9" t="s">
        <v>192</v>
      </c>
      <c r="B18" s="10" t="s">
        <v>17</v>
      </c>
      <c r="C18" s="10" t="s">
        <v>86</v>
      </c>
      <c r="D18" s="11" t="s">
        <v>88</v>
      </c>
      <c r="G18" t="b">
        <f>VLOOKUP(H18,tbMaping[Konto],1,FALSE)=H18</f>
        <v>1</v>
      </c>
      <c r="H18" t="str">
        <v>23292</v>
      </c>
      <c r="I18">
        <v>0</v>
      </c>
    </row>
    <row r="19" spans="1:9" x14ac:dyDescent="0.25">
      <c r="A19" s="9" t="s">
        <v>198</v>
      </c>
      <c r="B19" s="10" t="s">
        <v>21</v>
      </c>
      <c r="C19" s="10" t="s">
        <v>89</v>
      </c>
      <c r="D19" s="11" t="s">
        <v>90</v>
      </c>
      <c r="G19" t="b">
        <f>VLOOKUP(H19,tbMaping[Konto],1,FALSE)=H19</f>
        <v>1</v>
      </c>
      <c r="H19" t="str">
        <v>23295</v>
      </c>
      <c r="I19">
        <v>0</v>
      </c>
    </row>
    <row r="20" spans="1:9" x14ac:dyDescent="0.25">
      <c r="A20" s="9" t="s">
        <v>196</v>
      </c>
      <c r="B20" s="10" t="s">
        <v>10</v>
      </c>
      <c r="C20" s="10" t="s">
        <v>91</v>
      </c>
      <c r="D20" s="11" t="s">
        <v>92</v>
      </c>
      <c r="G20" t="b">
        <f>VLOOKUP(H20,tbMaping[Konto],1,FALSE)=H20</f>
        <v>1</v>
      </c>
      <c r="H20" t="str">
        <v>232950</v>
      </c>
      <c r="I20">
        <v>0</v>
      </c>
    </row>
    <row r="21" spans="1:9" x14ac:dyDescent="0.25">
      <c r="A21" s="9" t="s">
        <v>197</v>
      </c>
      <c r="B21" s="10" t="s">
        <v>8</v>
      </c>
      <c r="C21" s="10" t="s">
        <v>93</v>
      </c>
      <c r="D21" s="11" t="s">
        <v>94</v>
      </c>
      <c r="G21" t="b">
        <f>VLOOKUP(H21,tbMaping[Konto],1,FALSE)=H21</f>
        <v>1</v>
      </c>
      <c r="H21" t="str">
        <v>23299</v>
      </c>
      <c r="I21">
        <v>0</v>
      </c>
    </row>
    <row r="22" spans="1:9" x14ac:dyDescent="0.25">
      <c r="A22" s="9" t="s">
        <v>204</v>
      </c>
      <c r="B22" s="10" t="s">
        <v>14</v>
      </c>
      <c r="C22" s="10" t="s">
        <v>95</v>
      </c>
      <c r="D22" s="11" t="s">
        <v>96</v>
      </c>
      <c r="G22" t="b">
        <f>VLOOKUP(H22,tbMaping[Konto],1,FALSE)=H22</f>
        <v>1</v>
      </c>
      <c r="H22" t="str">
        <v>23431</v>
      </c>
      <c r="I22">
        <v>0</v>
      </c>
    </row>
    <row r="23" spans="1:9" x14ac:dyDescent="0.25">
      <c r="A23" s="9" t="s">
        <v>201</v>
      </c>
      <c r="B23" s="10" t="s">
        <v>20</v>
      </c>
      <c r="C23" s="10" t="s">
        <v>97</v>
      </c>
      <c r="D23" s="11" t="s">
        <v>98</v>
      </c>
      <c r="G23" t="b">
        <f>VLOOKUP(H23,tbMaping[Konto],1,FALSE)=H23</f>
        <v>1</v>
      </c>
      <c r="H23" t="str">
        <v>23951</v>
      </c>
      <c r="I23">
        <v>0</v>
      </c>
    </row>
    <row r="24" spans="1:9" x14ac:dyDescent="0.25">
      <c r="A24" s="9" t="s">
        <v>188</v>
      </c>
      <c r="B24" s="10" t="s">
        <v>25</v>
      </c>
      <c r="C24" s="10" t="s">
        <v>97</v>
      </c>
      <c r="D24" s="11" t="s">
        <v>99</v>
      </c>
      <c r="G24" t="e">
        <f>VLOOKUP(H24,tbMaping[Konto],1,FALSE)=H24</f>
        <v>#N/A</v>
      </c>
    </row>
    <row r="25" spans="1:9" x14ac:dyDescent="0.25">
      <c r="A25" s="9" t="s">
        <v>203</v>
      </c>
      <c r="B25" s="10" t="s">
        <v>7</v>
      </c>
      <c r="C25" s="10" t="s">
        <v>100</v>
      </c>
      <c r="D25" s="11" t="s">
        <v>101</v>
      </c>
      <c r="G25" t="e">
        <f>VLOOKUP(H25,tbMaping[Konto],1,FALSE)=H25</f>
        <v>#N/A</v>
      </c>
    </row>
    <row r="26" spans="1:9" x14ac:dyDescent="0.25">
      <c r="A26" s="9" t="s">
        <v>189</v>
      </c>
      <c r="B26" s="10" t="s">
        <v>12</v>
      </c>
      <c r="C26" s="10" t="s">
        <v>102</v>
      </c>
      <c r="D26" s="11" t="s">
        <v>103</v>
      </c>
      <c r="G26" t="e">
        <f>VLOOKUP(H26,tbMaping[Konto],1,FALSE)=H26</f>
        <v>#N/A</v>
      </c>
    </row>
    <row r="27" spans="1:9" x14ac:dyDescent="0.25">
      <c r="A27" s="9" t="s">
        <v>184</v>
      </c>
      <c r="B27" s="10" t="s">
        <v>26</v>
      </c>
      <c r="C27" s="10" t="s">
        <v>68</v>
      </c>
      <c r="D27" s="11" t="s">
        <v>104</v>
      </c>
      <c r="G27" t="e">
        <f>VLOOKUP(H27,tbMaping[Konto],1,FALSE)=H27</f>
        <v>#N/A</v>
      </c>
    </row>
    <row r="28" spans="1:9" x14ac:dyDescent="0.25">
      <c r="A28" s="9" t="s">
        <v>194</v>
      </c>
      <c r="B28" s="10" t="s">
        <v>18</v>
      </c>
      <c r="C28" s="10" t="s">
        <v>105</v>
      </c>
      <c r="D28" s="11" t="s">
        <v>106</v>
      </c>
      <c r="G28" t="e">
        <f>VLOOKUP(H28,tbMaping[Konto],1,FALSE)=H28</f>
        <v>#N/A</v>
      </c>
    </row>
    <row r="29" spans="1:9" x14ac:dyDescent="0.25">
      <c r="A29" s="12" t="s">
        <v>193</v>
      </c>
      <c r="B29" s="13" t="s">
        <v>19</v>
      </c>
      <c r="C29" s="13" t="s">
        <v>105</v>
      </c>
      <c r="D29" s="14" t="s">
        <v>106</v>
      </c>
      <c r="G29" t="e">
        <f>VLOOKUP(H29,tbMaping[Konto],1,FALSE)=H29</f>
        <v>#N/A</v>
      </c>
    </row>
    <row r="30" spans="1:9" x14ac:dyDescent="0.25">
      <c r="A30" t="s">
        <v>206</v>
      </c>
      <c r="B30" t="s">
        <v>135</v>
      </c>
      <c r="C30" s="13" t="s">
        <v>108</v>
      </c>
      <c r="D30" s="14" t="s">
        <v>147</v>
      </c>
      <c r="G30" t="e">
        <f>VLOOKUP(H30,tbMaping[Konto],1,FALSE)=H30</f>
        <v>#N/A</v>
      </c>
    </row>
    <row r="31" spans="1:9" x14ac:dyDescent="0.25">
      <c r="A31" t="s">
        <v>215</v>
      </c>
      <c r="B31" s="13" t="s">
        <v>143</v>
      </c>
      <c r="C31" s="13" t="s">
        <v>111</v>
      </c>
      <c r="D31" s="14" t="s">
        <v>148</v>
      </c>
      <c r="G31" t="e">
        <f>VLOOKUP(H31,tbMaping[Konto],1,FALSE)=H31</f>
        <v>#N/A</v>
      </c>
    </row>
    <row r="32" spans="1:9" x14ac:dyDescent="0.25">
      <c r="A32" s="16" t="s">
        <v>212</v>
      </c>
      <c r="B32" s="13" t="s">
        <v>137</v>
      </c>
      <c r="C32" s="13" t="s">
        <v>111</v>
      </c>
      <c r="D32" s="14" t="s">
        <v>148</v>
      </c>
      <c r="G32" t="e">
        <f>VLOOKUP(H32,tbMaping[Konto],1,FALSE)=H32</f>
        <v>#N/A</v>
      </c>
    </row>
    <row r="33" spans="1:7" x14ac:dyDescent="0.25">
      <c r="A33" s="12" t="s">
        <v>210</v>
      </c>
      <c r="B33" s="13" t="s">
        <v>142</v>
      </c>
      <c r="C33" s="13" t="s">
        <v>111</v>
      </c>
      <c r="D33" s="14" t="s">
        <v>148</v>
      </c>
      <c r="G33" t="e">
        <f>VLOOKUP(H33,tbMaping[Konto],1,FALSE)=H33</f>
        <v>#N/A</v>
      </c>
    </row>
    <row r="34" spans="1:7" x14ac:dyDescent="0.25">
      <c r="A34" s="9" t="s">
        <v>213</v>
      </c>
      <c r="B34" s="10" t="s">
        <v>138</v>
      </c>
      <c r="C34" s="10" t="s">
        <v>149</v>
      </c>
      <c r="D34" s="11" t="s">
        <v>150</v>
      </c>
      <c r="G34" t="e">
        <f>VLOOKUP(H34,tbMaping[Konto],1,FALSE)=H34</f>
        <v>#N/A</v>
      </c>
    </row>
    <row r="35" spans="1:7" x14ac:dyDescent="0.25">
      <c r="A35" s="12" t="s">
        <v>209</v>
      </c>
      <c r="B35" s="13" t="s">
        <v>140</v>
      </c>
      <c r="C35" s="13" t="s">
        <v>151</v>
      </c>
      <c r="D35" s="14" t="s">
        <v>145</v>
      </c>
      <c r="G35" t="e">
        <f>VLOOKUP(H35,tbMaping[Konto],1,FALSE)=H35</f>
        <v>#N/A</v>
      </c>
    </row>
    <row r="36" spans="1:7" x14ac:dyDescent="0.25">
      <c r="A36" s="12" t="s">
        <v>216</v>
      </c>
      <c r="B36" s="13" t="s">
        <v>144</v>
      </c>
      <c r="C36" s="13" t="s">
        <v>152</v>
      </c>
      <c r="D36" s="14" t="s">
        <v>153</v>
      </c>
      <c r="G36" t="e">
        <f>VLOOKUP(H36,tbMaping[Konto],1,FALSE)=H36</f>
        <v>#N/A</v>
      </c>
    </row>
    <row r="37" spans="1:7" x14ac:dyDescent="0.25">
      <c r="A37" s="12" t="s">
        <v>211</v>
      </c>
      <c r="B37" s="13" t="s">
        <v>139</v>
      </c>
      <c r="C37" s="13" t="s">
        <v>155</v>
      </c>
      <c r="D37" s="14" t="s">
        <v>154</v>
      </c>
      <c r="G37" t="e">
        <f>VLOOKUP(H37,tbMaping[Konto],1,FALSE)=H37</f>
        <v>#N/A</v>
      </c>
    </row>
    <row r="38" spans="1:7" x14ac:dyDescent="0.25">
      <c r="A38" s="12" t="s">
        <v>207</v>
      </c>
      <c r="B38" s="13" t="s">
        <v>136</v>
      </c>
      <c r="C38" s="13" t="s">
        <v>118</v>
      </c>
      <c r="D38" s="14" t="s">
        <v>146</v>
      </c>
      <c r="G38" t="e">
        <f>VLOOKUP(H38,tbMaping[Konto],1,FALSE)=H38</f>
        <v>#N/A</v>
      </c>
    </row>
    <row r="39" spans="1:7" x14ac:dyDescent="0.25">
      <c r="A39" s="12" t="s">
        <v>214</v>
      </c>
      <c r="B39" s="13" t="s">
        <v>141</v>
      </c>
      <c r="C39" s="13" t="s">
        <v>156</v>
      </c>
      <c r="D39" s="14" t="s">
        <v>157</v>
      </c>
      <c r="G39" t="e">
        <f>VLOOKUP(H39,tbMaping[Konto],1,FALSE)=H39</f>
        <v>#N/A</v>
      </c>
    </row>
    <row r="40" spans="1:7" x14ac:dyDescent="0.25">
      <c r="A40" t="s">
        <v>217</v>
      </c>
      <c r="B40" t="s">
        <v>159</v>
      </c>
      <c r="C40" s="13" t="s">
        <v>108</v>
      </c>
      <c r="D40" s="14" t="s">
        <v>160</v>
      </c>
      <c r="G40" t="e">
        <f>VLOOKUP(H40,tbMaping[Konto],1,FALSE)=H40</f>
        <v>#N/A</v>
      </c>
    </row>
    <row r="41" spans="1:7" x14ac:dyDescent="0.25">
      <c r="A41" s="12" t="s">
        <v>221</v>
      </c>
      <c r="B41" s="13" t="s">
        <v>163</v>
      </c>
      <c r="C41" s="13" t="s">
        <v>113</v>
      </c>
      <c r="D41" s="14" t="s">
        <v>164</v>
      </c>
      <c r="G41" t="b">
        <v>1</v>
      </c>
    </row>
    <row r="42" spans="1:7" x14ac:dyDescent="0.25">
      <c r="A42" s="12" t="s">
        <v>219</v>
      </c>
      <c r="B42" s="13" t="s">
        <v>165</v>
      </c>
      <c r="C42" s="13" t="s">
        <v>175</v>
      </c>
      <c r="D42" s="14" t="s">
        <v>166</v>
      </c>
      <c r="G42" t="b">
        <v>1</v>
      </c>
    </row>
    <row r="43" spans="1:7" x14ac:dyDescent="0.25">
      <c r="A43" s="12" t="s">
        <v>220</v>
      </c>
      <c r="B43" s="13" t="s">
        <v>167</v>
      </c>
      <c r="C43" s="13" t="s">
        <v>114</v>
      </c>
      <c r="D43" s="14" t="s">
        <v>168</v>
      </c>
      <c r="G43" t="b">
        <v>1</v>
      </c>
    </row>
    <row r="44" spans="1:7" x14ac:dyDescent="0.25">
      <c r="A44" s="12" t="s">
        <v>222</v>
      </c>
      <c r="B44" s="13" t="s">
        <v>169</v>
      </c>
      <c r="C44" s="13" t="s">
        <v>176</v>
      </c>
      <c r="D44" s="14" t="s">
        <v>170</v>
      </c>
      <c r="G44" t="b">
        <v>1</v>
      </c>
    </row>
    <row r="45" spans="1:7" x14ac:dyDescent="0.25">
      <c r="A45" s="12" t="s">
        <v>218</v>
      </c>
      <c r="B45" s="13" t="s">
        <v>172</v>
      </c>
      <c r="C45" s="13" t="s">
        <v>115</v>
      </c>
      <c r="D45" s="14" t="s">
        <v>171</v>
      </c>
      <c r="G45" t="b">
        <v>1</v>
      </c>
    </row>
    <row r="46" spans="1:7" x14ac:dyDescent="0.25">
      <c r="A46" s="16" t="s">
        <v>178</v>
      </c>
      <c r="B46" s="13" t="s">
        <v>173</v>
      </c>
      <c r="C46" s="13" t="s">
        <v>177</v>
      </c>
      <c r="D46" s="14" t="s">
        <v>174</v>
      </c>
      <c r="G46" t="b">
        <v>1</v>
      </c>
    </row>
    <row r="47" spans="1:7" x14ac:dyDescent="0.25">
      <c r="G47" t="b">
        <v>1</v>
      </c>
    </row>
  </sheetData>
  <pageMargins left="0.7" right="0.7" top="0.75" bottom="0.75" header="0.3" footer="0.3"/>
  <pageSetup paperSize="9" orientation="portrait" horizontalDpi="0" verticalDpi="0" r:id="rId1"/>
  <ignoredErrors>
    <ignoredError sqref="G9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161"/>
  <sheetViews>
    <sheetView topLeftCell="C1" workbookViewId="0">
      <selection activeCell="J6" sqref="J6"/>
    </sheetView>
  </sheetViews>
  <sheetFormatPr defaultRowHeight="15" x14ac:dyDescent="0.25"/>
  <cols>
    <col min="1" max="1" width="11.42578125" bestFit="1" customWidth="1"/>
    <col min="2" max="2" width="23.140625" bestFit="1" customWidth="1"/>
    <col min="3" max="3" width="51" bestFit="1" customWidth="1"/>
    <col min="4" max="4" width="16.7109375" bestFit="1" customWidth="1"/>
    <col min="5" max="5" width="67.28515625" bestFit="1" customWidth="1"/>
    <col min="6" max="6" width="10.140625" bestFit="1" customWidth="1"/>
    <col min="7" max="7" width="10.85546875" bestFit="1" customWidth="1"/>
    <col min="8" max="8" width="15.7109375" bestFit="1" customWidth="1"/>
    <col min="9" max="9" width="17.7109375" customWidth="1"/>
    <col min="10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28</v>
      </c>
      <c r="B5" t="s">
        <v>53</v>
      </c>
      <c r="C5" t="s">
        <v>67</v>
      </c>
      <c r="D5" t="s">
        <v>33</v>
      </c>
      <c r="E5" t="s">
        <v>34</v>
      </c>
      <c r="F5" s="4" t="s">
        <v>29</v>
      </c>
      <c r="G5" s="4" t="s">
        <v>30</v>
      </c>
      <c r="H5" t="s">
        <v>36</v>
      </c>
      <c r="I5" s="4" t="s">
        <v>31</v>
      </c>
      <c r="J5" s="4" t="s">
        <v>64</v>
      </c>
    </row>
    <row r="6" spans="1:21" x14ac:dyDescent="0.25">
      <c r="A6" s="1">
        <v>45664</v>
      </c>
      <c r="B6" s="2" t="s">
        <v>225</v>
      </c>
      <c r="C6" s="2" t="s">
        <v>226</v>
      </c>
      <c r="D6" s="2" t="s">
        <v>118</v>
      </c>
      <c r="E6" s="2" t="s">
        <v>130</v>
      </c>
      <c r="F6" s="3">
        <v>225</v>
      </c>
      <c r="G6" s="2" t="s">
        <v>203</v>
      </c>
      <c r="H6" s="2"/>
      <c r="I6">
        <v>50</v>
      </c>
      <c r="J6" s="2" t="str">
        <f>IF(AND(PeriodOD&lt;=Knjizenja[[#This Row],[Datum]],PeriodDO&gt;=Knjizenja[[#This Row],[Datum]]),"DA","NE")</f>
        <v>DA</v>
      </c>
    </row>
    <row r="7" spans="1:21" x14ac:dyDescent="0.25">
      <c r="A7" s="1">
        <v>45664</v>
      </c>
      <c r="B7" s="2" t="s">
        <v>225</v>
      </c>
      <c r="C7" s="2" t="s">
        <v>40</v>
      </c>
      <c r="D7" s="2" t="s">
        <v>118</v>
      </c>
      <c r="E7" s="2" t="s">
        <v>146</v>
      </c>
      <c r="F7" s="3">
        <v>215</v>
      </c>
      <c r="G7" s="2" t="s">
        <v>207</v>
      </c>
      <c r="H7" s="2"/>
      <c r="I7">
        <v>10</v>
      </c>
      <c r="J7" s="2" t="str">
        <f>IF(AND(PeriodOD&lt;=Knjizenja[[#This Row],[Datum]],PeriodDO&gt;=Knjizenja[[#This Row],[Datum]]),"DA","NE")</f>
        <v>DA</v>
      </c>
    </row>
    <row r="8" spans="1:21" x14ac:dyDescent="0.25">
      <c r="A8" s="1">
        <v>45665</v>
      </c>
      <c r="B8" s="2" t="s">
        <v>54</v>
      </c>
      <c r="C8" s="2" t="s">
        <v>39</v>
      </c>
      <c r="D8" s="2" t="s">
        <v>107</v>
      </c>
      <c r="E8" s="2" t="s">
        <v>134</v>
      </c>
      <c r="F8" s="3">
        <v>19.46</v>
      </c>
      <c r="G8" s="2" t="s">
        <v>182</v>
      </c>
      <c r="H8" s="2"/>
      <c r="I8">
        <v>0</v>
      </c>
      <c r="J8" s="2" t="str">
        <f>IF(AND(PeriodOD&lt;=Knjizenja[[#This Row],[Datum]],PeriodDO&gt;=Knjizenja[[#This Row],[Datum]]),"DA","NE")</f>
        <v>DA</v>
      </c>
    </row>
    <row r="9" spans="1:21" x14ac:dyDescent="0.25">
      <c r="A9" s="1">
        <v>45665</v>
      </c>
      <c r="B9" s="2" t="s">
        <v>54</v>
      </c>
      <c r="C9" s="2" t="s">
        <v>39</v>
      </c>
      <c r="D9" s="2" t="s">
        <v>110</v>
      </c>
      <c r="E9" s="2" t="s">
        <v>122</v>
      </c>
      <c r="F9" s="3">
        <v>6.72</v>
      </c>
      <c r="G9" s="2" t="s">
        <v>187</v>
      </c>
      <c r="H9" s="2"/>
      <c r="I9">
        <v>0</v>
      </c>
      <c r="J9" s="2" t="str">
        <f>IF(AND(PeriodOD&lt;=Knjizenja[[#This Row],[Datum]],PeriodDO&gt;=Knjizenja[[#This Row],[Datum]]),"DA","NE")</f>
        <v>DA</v>
      </c>
    </row>
    <row r="10" spans="1:21" x14ac:dyDescent="0.25">
      <c r="A10" s="1">
        <v>45665</v>
      </c>
      <c r="B10" s="2" t="s">
        <v>54</v>
      </c>
      <c r="C10" s="2" t="s">
        <v>39</v>
      </c>
      <c r="D10" s="2" t="s">
        <v>107</v>
      </c>
      <c r="E10" s="2" t="s">
        <v>134</v>
      </c>
      <c r="F10" s="3">
        <v>13.38</v>
      </c>
      <c r="G10" s="2" t="s">
        <v>185</v>
      </c>
      <c r="H10" s="2"/>
      <c r="I10">
        <v>0</v>
      </c>
      <c r="J10" s="2" t="str">
        <f>IF(AND(PeriodOD&lt;=Knjizenja[[#This Row],[Datum]],PeriodDO&gt;=Knjizenja[[#This Row],[Datum]]),"DA","NE")</f>
        <v>DA</v>
      </c>
    </row>
    <row r="11" spans="1:21" x14ac:dyDescent="0.25">
      <c r="A11" s="1">
        <v>45665</v>
      </c>
      <c r="B11" s="2" t="s">
        <v>54</v>
      </c>
      <c r="C11" s="2" t="s">
        <v>39</v>
      </c>
      <c r="D11" s="2" t="s">
        <v>107</v>
      </c>
      <c r="E11" s="2" t="s">
        <v>134</v>
      </c>
      <c r="F11" s="3">
        <v>64.22</v>
      </c>
      <c r="G11" s="2" t="s">
        <v>181</v>
      </c>
      <c r="H11" s="2"/>
      <c r="I11">
        <v>0</v>
      </c>
      <c r="J11" s="2" t="str">
        <f>IF(AND(PeriodOD&lt;=Knjizenja[[#This Row],[Datum]],PeriodDO&gt;=Knjizenja[[#This Row],[Datum]]),"DA","NE")</f>
        <v>DA</v>
      </c>
    </row>
    <row r="12" spans="1:21" x14ac:dyDescent="0.25">
      <c r="A12" s="1">
        <v>45665</v>
      </c>
      <c r="B12" s="2" t="s">
        <v>54</v>
      </c>
      <c r="C12" s="2" t="s">
        <v>39</v>
      </c>
      <c r="D12" s="2" t="s">
        <v>107</v>
      </c>
      <c r="E12" s="2" t="s">
        <v>134</v>
      </c>
      <c r="F12" s="3">
        <v>356.36</v>
      </c>
      <c r="G12" s="2" t="s">
        <v>186</v>
      </c>
      <c r="H12" s="2"/>
      <c r="I12">
        <v>0</v>
      </c>
      <c r="J12" s="2" t="str">
        <f>IF(AND(PeriodOD&lt;=Knjizenja[[#This Row],[Datum]],PeriodDO&gt;=Knjizenja[[#This Row],[Datum]]),"DA","NE")</f>
        <v>DA</v>
      </c>
    </row>
    <row r="13" spans="1:21" x14ac:dyDescent="0.25">
      <c r="A13" s="1">
        <v>45666</v>
      </c>
      <c r="B13" s="2" t="s">
        <v>56</v>
      </c>
      <c r="C13" s="2" t="s">
        <v>39</v>
      </c>
      <c r="D13" s="2" t="s">
        <v>107</v>
      </c>
      <c r="E13" s="2" t="s">
        <v>134</v>
      </c>
      <c r="F13" s="3">
        <v>5061.4799999999996</v>
      </c>
      <c r="G13" s="2" t="s">
        <v>183</v>
      </c>
      <c r="H13" s="2"/>
      <c r="I13">
        <v>0</v>
      </c>
      <c r="J13" s="2" t="str">
        <f>IF(AND(PeriodOD&lt;=Knjizenja[[#This Row],[Datum]],PeriodDO&gt;=Knjizenja[[#This Row],[Datum]]),"DA","NE")</f>
        <v>DA</v>
      </c>
    </row>
    <row r="14" spans="1:21" x14ac:dyDescent="0.25">
      <c r="A14" s="1">
        <v>45666</v>
      </c>
      <c r="B14" s="2" t="s">
        <v>56</v>
      </c>
      <c r="C14" s="2" t="s">
        <v>39</v>
      </c>
      <c r="D14" s="2" t="s">
        <v>107</v>
      </c>
      <c r="E14" s="2" t="s">
        <v>134</v>
      </c>
      <c r="F14" s="3">
        <v>2771.17</v>
      </c>
      <c r="G14" s="2" t="s">
        <v>182</v>
      </c>
      <c r="H14" s="2"/>
      <c r="I14">
        <v>0</v>
      </c>
      <c r="J14" s="2" t="str">
        <f>IF(AND(PeriodOD&lt;=Knjizenja[[#This Row],[Datum]],PeriodDO&gt;=Knjizenja[[#This Row],[Datum]]),"DA","NE")</f>
        <v>DA</v>
      </c>
    </row>
    <row r="15" spans="1:21" x14ac:dyDescent="0.25">
      <c r="A15" s="1">
        <v>45666</v>
      </c>
      <c r="B15" s="2" t="s">
        <v>56</v>
      </c>
      <c r="C15" s="2" t="s">
        <v>39</v>
      </c>
      <c r="D15" s="2" t="s">
        <v>107</v>
      </c>
      <c r="E15" s="2" t="s">
        <v>134</v>
      </c>
      <c r="F15" s="3">
        <v>39994.269999999997</v>
      </c>
      <c r="G15" s="2" t="s">
        <v>186</v>
      </c>
      <c r="H15" s="2"/>
      <c r="I15">
        <v>0</v>
      </c>
      <c r="J15" s="2" t="str">
        <f>IF(AND(PeriodOD&lt;=Knjizenja[[#This Row],[Datum]],PeriodDO&gt;=Knjizenja[[#This Row],[Datum]]),"DA","NE")</f>
        <v>DA</v>
      </c>
    </row>
    <row r="16" spans="1:21" x14ac:dyDescent="0.25">
      <c r="A16" s="1">
        <v>45666</v>
      </c>
      <c r="B16" s="2" t="s">
        <v>57</v>
      </c>
      <c r="C16" s="2" t="s">
        <v>39</v>
      </c>
      <c r="D16" s="2" t="s">
        <v>117</v>
      </c>
      <c r="E16" s="2" t="s">
        <v>124</v>
      </c>
      <c r="F16" s="3">
        <v>168</v>
      </c>
      <c r="G16" s="2" t="s">
        <v>188</v>
      </c>
      <c r="H16" s="2"/>
      <c r="I16">
        <v>0</v>
      </c>
      <c r="J16" s="2" t="str">
        <f>IF(AND(PeriodOD&lt;=Knjizenja[[#This Row],[Datum]],PeriodDO&gt;=Knjizenja[[#This Row],[Datum]]),"DA","NE")</f>
        <v>DA</v>
      </c>
    </row>
    <row r="17" spans="1:10" x14ac:dyDescent="0.25">
      <c r="A17" s="1">
        <v>45666</v>
      </c>
      <c r="B17" s="2" t="s">
        <v>56</v>
      </c>
      <c r="C17" s="2" t="s">
        <v>39</v>
      </c>
      <c r="D17" s="2" t="s">
        <v>107</v>
      </c>
      <c r="E17" s="2" t="s">
        <v>134</v>
      </c>
      <c r="F17" s="3">
        <v>8213.0400000000009</v>
      </c>
      <c r="G17" s="2" t="s">
        <v>185</v>
      </c>
      <c r="H17" s="2"/>
      <c r="I17">
        <v>0</v>
      </c>
      <c r="J17" s="2" t="str">
        <f>IF(AND(PeriodOD&lt;=Knjizenja[[#This Row],[Datum]],PeriodDO&gt;=Knjizenja[[#This Row],[Datum]]),"DA","NE")</f>
        <v>DA</v>
      </c>
    </row>
    <row r="18" spans="1:10" x14ac:dyDescent="0.25">
      <c r="A18" s="1">
        <v>45666</v>
      </c>
      <c r="B18" s="2" t="s">
        <v>56</v>
      </c>
      <c r="C18" s="2" t="s">
        <v>39</v>
      </c>
      <c r="D18" s="2" t="s">
        <v>110</v>
      </c>
      <c r="E18" s="2" t="s">
        <v>122</v>
      </c>
      <c r="F18" s="3">
        <v>2307.11</v>
      </c>
      <c r="G18" s="2" t="s">
        <v>187</v>
      </c>
      <c r="H18" s="2"/>
      <c r="I18">
        <v>0</v>
      </c>
      <c r="J18" s="2" t="str">
        <f>IF(AND(PeriodOD&lt;=Knjizenja[[#This Row],[Datum]],PeriodDO&gt;=Knjizenja[[#This Row],[Datum]]),"DA","NE")</f>
        <v>DA</v>
      </c>
    </row>
    <row r="19" spans="1:10" x14ac:dyDescent="0.25">
      <c r="A19" s="1">
        <v>45666</v>
      </c>
      <c r="B19" s="2" t="s">
        <v>56</v>
      </c>
      <c r="C19" s="2" t="s">
        <v>39</v>
      </c>
      <c r="D19" s="2" t="s">
        <v>107</v>
      </c>
      <c r="E19" s="2" t="s">
        <v>134</v>
      </c>
      <c r="F19" s="3">
        <v>9144.92</v>
      </c>
      <c r="G19" s="2" t="s">
        <v>181</v>
      </c>
      <c r="H19" s="2"/>
      <c r="I19">
        <v>0</v>
      </c>
      <c r="J19" s="2" t="str">
        <f>IF(AND(PeriodOD&lt;=Knjizenja[[#This Row],[Datum]],PeriodDO&gt;=Knjizenja[[#This Row],[Datum]]),"DA","NE")</f>
        <v>DA</v>
      </c>
    </row>
    <row r="20" spans="1:10" x14ac:dyDescent="0.25">
      <c r="A20" s="1">
        <v>45667</v>
      </c>
      <c r="B20" s="2" t="s">
        <v>227</v>
      </c>
      <c r="C20" s="2" t="s">
        <v>39</v>
      </c>
      <c r="D20" s="2" t="s">
        <v>107</v>
      </c>
      <c r="E20" s="2" t="s">
        <v>134</v>
      </c>
      <c r="F20" s="3">
        <v>335.73</v>
      </c>
      <c r="G20" s="2" t="s">
        <v>185</v>
      </c>
      <c r="H20" s="2"/>
      <c r="I20">
        <v>0</v>
      </c>
      <c r="J20" s="2" t="str">
        <f>IF(AND(PeriodOD&lt;=Knjizenja[[#This Row],[Datum]],PeriodDO&gt;=Knjizenja[[#This Row],[Datum]]),"DA","NE")</f>
        <v>DA</v>
      </c>
    </row>
    <row r="21" spans="1:10" x14ac:dyDescent="0.25">
      <c r="A21" s="1">
        <v>45667</v>
      </c>
      <c r="B21" s="2" t="s">
        <v>227</v>
      </c>
      <c r="C21" s="2" t="s">
        <v>39</v>
      </c>
      <c r="D21" s="2" t="s">
        <v>110</v>
      </c>
      <c r="E21" s="2" t="s">
        <v>122</v>
      </c>
      <c r="F21" s="3">
        <v>93.15</v>
      </c>
      <c r="G21" s="2" t="s">
        <v>187</v>
      </c>
      <c r="H21" s="2"/>
      <c r="I21">
        <v>0</v>
      </c>
      <c r="J21" s="2" t="str">
        <f>IF(AND(PeriodOD&lt;=Knjizenja[[#This Row],[Datum]],PeriodDO&gt;=Knjizenja[[#This Row],[Datum]]),"DA","NE")</f>
        <v>DA</v>
      </c>
    </row>
    <row r="22" spans="1:10" x14ac:dyDescent="0.25">
      <c r="A22" s="1">
        <v>45667</v>
      </c>
      <c r="B22" s="2" t="s">
        <v>227</v>
      </c>
      <c r="C22" s="2" t="s">
        <v>39</v>
      </c>
      <c r="D22" s="2" t="s">
        <v>107</v>
      </c>
      <c r="E22" s="2" t="s">
        <v>134</v>
      </c>
      <c r="F22" s="3">
        <v>126.91</v>
      </c>
      <c r="G22" s="2" t="s">
        <v>182</v>
      </c>
      <c r="H22" s="2"/>
      <c r="I22">
        <v>0</v>
      </c>
      <c r="J22" s="2" t="str">
        <f>IF(AND(PeriodOD&lt;=Knjizenja[[#This Row],[Datum]],PeriodDO&gt;=Knjizenja[[#This Row],[Datum]]),"DA","NE")</f>
        <v>DA</v>
      </c>
    </row>
    <row r="23" spans="1:10" x14ac:dyDescent="0.25">
      <c r="A23" s="1">
        <v>45667</v>
      </c>
      <c r="B23" s="2" t="s">
        <v>227</v>
      </c>
      <c r="C23" s="2" t="s">
        <v>39</v>
      </c>
      <c r="D23" s="2" t="s">
        <v>107</v>
      </c>
      <c r="E23" s="2" t="s">
        <v>134</v>
      </c>
      <c r="F23" s="3">
        <v>418.8</v>
      </c>
      <c r="G23" s="2" t="s">
        <v>181</v>
      </c>
      <c r="H23" s="2"/>
      <c r="I23">
        <v>0</v>
      </c>
      <c r="J23" s="2" t="str">
        <f>IF(AND(PeriodOD&lt;=Knjizenja[[#This Row],[Datum]],PeriodDO&gt;=Knjizenja[[#This Row],[Datum]]),"DA","NE")</f>
        <v>DA</v>
      </c>
    </row>
    <row r="24" spans="1:10" x14ac:dyDescent="0.25">
      <c r="A24" s="1">
        <v>45667</v>
      </c>
      <c r="B24" s="2" t="s">
        <v>227</v>
      </c>
      <c r="C24" s="2" t="s">
        <v>39</v>
      </c>
      <c r="D24" s="2" t="s">
        <v>107</v>
      </c>
      <c r="E24" s="2" t="s">
        <v>134</v>
      </c>
      <c r="F24" s="3">
        <v>1314.05</v>
      </c>
      <c r="G24" s="2" t="s">
        <v>186</v>
      </c>
      <c r="H24" s="2"/>
      <c r="I24">
        <v>0</v>
      </c>
      <c r="J24" s="2" t="str">
        <f>IF(AND(PeriodOD&lt;=Knjizenja[[#This Row],[Datum]],PeriodDO&gt;=Knjizenja[[#This Row],[Datum]]),"DA","NE")</f>
        <v>DA</v>
      </c>
    </row>
    <row r="25" spans="1:10" x14ac:dyDescent="0.25">
      <c r="A25" s="1">
        <v>45667</v>
      </c>
      <c r="B25" s="2" t="s">
        <v>227</v>
      </c>
      <c r="C25" s="2" t="s">
        <v>41</v>
      </c>
      <c r="D25" s="2" t="s">
        <v>119</v>
      </c>
      <c r="E25" s="2" t="s">
        <v>123</v>
      </c>
      <c r="F25" s="3">
        <v>113.98</v>
      </c>
      <c r="G25" s="2" t="s">
        <v>189</v>
      </c>
      <c r="H25" s="2"/>
      <c r="I25">
        <v>11</v>
      </c>
      <c r="J25" s="2" t="str">
        <f>IF(AND(PeriodOD&lt;=Knjizenja[[#This Row],[Datum]],PeriodDO&gt;=Knjizenja[[#This Row],[Datum]]),"DA","NE")</f>
        <v>DA</v>
      </c>
    </row>
    <row r="26" spans="1:10" x14ac:dyDescent="0.25">
      <c r="A26" s="1">
        <v>45667</v>
      </c>
      <c r="B26" s="2" t="s">
        <v>227</v>
      </c>
      <c r="C26" s="2" t="s">
        <v>39</v>
      </c>
      <c r="D26" s="2" t="s">
        <v>107</v>
      </c>
      <c r="E26" s="2" t="s">
        <v>134</v>
      </c>
      <c r="F26" s="3">
        <v>188.51</v>
      </c>
      <c r="G26" s="2" t="s">
        <v>183</v>
      </c>
      <c r="H26" s="2"/>
      <c r="I26">
        <v>0</v>
      </c>
      <c r="J26" s="2" t="str">
        <f>IF(AND(PeriodOD&lt;=Knjizenja[[#This Row],[Datum]],PeriodDO&gt;=Knjizenja[[#This Row],[Datum]]),"DA","NE")</f>
        <v>DA</v>
      </c>
    </row>
    <row r="27" spans="1:10" x14ac:dyDescent="0.25">
      <c r="A27" s="1">
        <v>45667</v>
      </c>
      <c r="B27" s="2" t="s">
        <v>227</v>
      </c>
      <c r="C27" s="2" t="s">
        <v>39</v>
      </c>
      <c r="D27" s="2" t="s">
        <v>109</v>
      </c>
      <c r="E27" s="2" t="s">
        <v>121</v>
      </c>
      <c r="F27" s="3">
        <v>15</v>
      </c>
      <c r="G27" s="2" t="s">
        <v>180</v>
      </c>
      <c r="H27" s="2"/>
      <c r="I27">
        <v>0</v>
      </c>
      <c r="J27" s="2" t="str">
        <f>IF(AND(PeriodOD&lt;=Knjizenja[[#This Row],[Datum]],PeriodDO&gt;=Knjizenja[[#This Row],[Datum]]),"DA","NE")</f>
        <v>DA</v>
      </c>
    </row>
    <row r="28" spans="1:10" x14ac:dyDescent="0.25">
      <c r="A28" s="1">
        <v>45667</v>
      </c>
      <c r="B28" s="2" t="s">
        <v>227</v>
      </c>
      <c r="C28" s="2" t="s">
        <v>39</v>
      </c>
      <c r="D28" s="2" t="s">
        <v>107</v>
      </c>
      <c r="E28" s="2" t="s">
        <v>134</v>
      </c>
      <c r="F28" s="3">
        <v>2.86</v>
      </c>
      <c r="G28" s="2" t="s">
        <v>183</v>
      </c>
      <c r="H28" s="2"/>
      <c r="I28">
        <v>0</v>
      </c>
      <c r="J28" s="2" t="str">
        <f>IF(AND(PeriodOD&lt;=Knjizenja[[#This Row],[Datum]],PeriodDO&gt;=Knjizenja[[#This Row],[Datum]]),"DA","NE")</f>
        <v>DA</v>
      </c>
    </row>
    <row r="29" spans="1:10" x14ac:dyDescent="0.25">
      <c r="A29" s="1">
        <v>45670</v>
      </c>
      <c r="B29" s="2" t="s">
        <v>228</v>
      </c>
      <c r="C29" s="2" t="s">
        <v>39</v>
      </c>
      <c r="D29" s="2" t="s">
        <v>110</v>
      </c>
      <c r="E29" s="2" t="s">
        <v>122</v>
      </c>
      <c r="F29" s="3">
        <v>55.2</v>
      </c>
      <c r="G29" s="2" t="s">
        <v>187</v>
      </c>
      <c r="H29" s="2"/>
      <c r="I29">
        <v>0</v>
      </c>
      <c r="J29" s="2" t="str">
        <f>IF(AND(PeriodOD&lt;=Knjizenja[[#This Row],[Datum]],PeriodDO&gt;=Knjizenja[[#This Row],[Datum]]),"DA","NE")</f>
        <v>DA</v>
      </c>
    </row>
    <row r="30" spans="1:10" x14ac:dyDescent="0.25">
      <c r="A30" s="1">
        <v>45670</v>
      </c>
      <c r="B30" s="2" t="s">
        <v>228</v>
      </c>
      <c r="C30" s="2" t="s">
        <v>39</v>
      </c>
      <c r="D30" s="2" t="s">
        <v>109</v>
      </c>
      <c r="E30" s="2" t="s">
        <v>121</v>
      </c>
      <c r="F30" s="3">
        <v>15</v>
      </c>
      <c r="G30" s="2" t="s">
        <v>180</v>
      </c>
      <c r="H30" s="2"/>
      <c r="I30">
        <v>0</v>
      </c>
      <c r="J30" s="2" t="str">
        <f>IF(AND(PeriodOD&lt;=Knjizenja[[#This Row],[Datum]],PeriodDO&gt;=Knjizenja[[#This Row],[Datum]]),"DA","NE")</f>
        <v>DA</v>
      </c>
    </row>
    <row r="31" spans="1:10" x14ac:dyDescent="0.25">
      <c r="A31" s="1">
        <v>45670</v>
      </c>
      <c r="B31" s="2" t="s">
        <v>228</v>
      </c>
      <c r="C31" s="2" t="s">
        <v>39</v>
      </c>
      <c r="D31" s="2" t="s">
        <v>109</v>
      </c>
      <c r="E31" s="2" t="s">
        <v>121</v>
      </c>
      <c r="F31" s="3">
        <v>20</v>
      </c>
      <c r="G31" s="2" t="s">
        <v>180</v>
      </c>
      <c r="H31" s="2"/>
      <c r="I31">
        <v>0</v>
      </c>
      <c r="J31" s="2" t="str">
        <f>IF(AND(PeriodOD&lt;=Knjizenja[[#This Row],[Datum]],PeriodDO&gt;=Knjizenja[[#This Row],[Datum]]),"DA","NE")</f>
        <v>DA</v>
      </c>
    </row>
    <row r="32" spans="1:10" x14ac:dyDescent="0.25">
      <c r="A32" s="1">
        <v>45670</v>
      </c>
      <c r="B32" s="2" t="s">
        <v>228</v>
      </c>
      <c r="C32" s="2" t="s">
        <v>39</v>
      </c>
      <c r="D32" s="2" t="s">
        <v>109</v>
      </c>
      <c r="E32" s="2" t="s">
        <v>121</v>
      </c>
      <c r="F32" s="3">
        <v>22</v>
      </c>
      <c r="G32" s="2" t="s">
        <v>180</v>
      </c>
      <c r="H32" s="2"/>
      <c r="I32">
        <v>0</v>
      </c>
      <c r="J32" s="2" t="str">
        <f>IF(AND(PeriodOD&lt;=Knjizenja[[#This Row],[Datum]],PeriodDO&gt;=Knjizenja[[#This Row],[Datum]]),"DA","NE")</f>
        <v>DA</v>
      </c>
    </row>
    <row r="33" spans="1:10" x14ac:dyDescent="0.25">
      <c r="A33" s="1">
        <v>45670</v>
      </c>
      <c r="B33" s="2" t="s">
        <v>228</v>
      </c>
      <c r="C33" s="2" t="s">
        <v>39</v>
      </c>
      <c r="D33" s="2" t="s">
        <v>107</v>
      </c>
      <c r="E33" s="2" t="s">
        <v>134</v>
      </c>
      <c r="F33" s="3">
        <v>570.14</v>
      </c>
      <c r="G33" s="2" t="s">
        <v>186</v>
      </c>
      <c r="H33" s="2"/>
      <c r="I33">
        <v>0</v>
      </c>
      <c r="J33" s="2" t="str">
        <f>IF(AND(PeriodOD&lt;=Knjizenja[[#This Row],[Datum]],PeriodDO&gt;=Knjizenja[[#This Row],[Datum]]),"DA","NE")</f>
        <v>DA</v>
      </c>
    </row>
    <row r="34" spans="1:10" x14ac:dyDescent="0.25">
      <c r="A34" s="1">
        <v>45671</v>
      </c>
      <c r="B34" s="2" t="s">
        <v>55</v>
      </c>
      <c r="C34" s="2" t="s">
        <v>39</v>
      </c>
      <c r="D34" s="2" t="s">
        <v>110</v>
      </c>
      <c r="E34" s="2" t="s">
        <v>122</v>
      </c>
      <c r="F34" s="3">
        <v>79.05</v>
      </c>
      <c r="G34" s="2" t="s">
        <v>187</v>
      </c>
      <c r="H34" s="2"/>
      <c r="I34">
        <v>0</v>
      </c>
      <c r="J34" s="2" t="str">
        <f>IF(AND(PeriodOD&lt;=Knjizenja[[#This Row],[Datum]],PeriodDO&gt;=Knjizenja[[#This Row],[Datum]]),"DA","NE")</f>
        <v>DA</v>
      </c>
    </row>
    <row r="35" spans="1:10" x14ac:dyDescent="0.25">
      <c r="A35" s="1">
        <v>45671</v>
      </c>
      <c r="B35" s="2" t="s">
        <v>55</v>
      </c>
      <c r="C35" s="2" t="s">
        <v>39</v>
      </c>
      <c r="D35" s="2" t="s">
        <v>110</v>
      </c>
      <c r="E35" s="2" t="s">
        <v>122</v>
      </c>
      <c r="F35" s="3">
        <v>55.2</v>
      </c>
      <c r="G35" s="2" t="s">
        <v>187</v>
      </c>
      <c r="H35" s="2"/>
      <c r="I35">
        <v>0</v>
      </c>
      <c r="J35" s="2" t="str">
        <f>IF(AND(PeriodOD&lt;=Knjizenja[[#This Row],[Datum]],PeriodDO&gt;=Knjizenja[[#This Row],[Datum]]),"DA","NE")</f>
        <v>DA</v>
      </c>
    </row>
    <row r="36" spans="1:10" x14ac:dyDescent="0.25">
      <c r="A36" s="1">
        <v>45671</v>
      </c>
      <c r="B36" s="2" t="s">
        <v>55</v>
      </c>
      <c r="C36" s="2" t="s">
        <v>39</v>
      </c>
      <c r="D36" s="2" t="s">
        <v>110</v>
      </c>
      <c r="E36" s="2" t="s">
        <v>122</v>
      </c>
      <c r="F36" s="3">
        <v>55.2</v>
      </c>
      <c r="G36" s="2" t="s">
        <v>187</v>
      </c>
      <c r="H36" s="2"/>
      <c r="I36">
        <v>0</v>
      </c>
      <c r="J36" s="2" t="str">
        <f>IF(AND(PeriodOD&lt;=Knjizenja[[#This Row],[Datum]],PeriodDO&gt;=Knjizenja[[#This Row],[Datum]]),"DA","NE")</f>
        <v>DA</v>
      </c>
    </row>
    <row r="37" spans="1:10" x14ac:dyDescent="0.25">
      <c r="A37" s="1">
        <v>45671</v>
      </c>
      <c r="B37" s="2" t="s">
        <v>55</v>
      </c>
      <c r="C37" s="2" t="s">
        <v>39</v>
      </c>
      <c r="D37" s="2" t="s">
        <v>107</v>
      </c>
      <c r="E37" s="2" t="s">
        <v>134</v>
      </c>
      <c r="F37" s="3">
        <v>472.64</v>
      </c>
      <c r="G37" s="2" t="s">
        <v>186</v>
      </c>
      <c r="H37" s="2"/>
      <c r="I37">
        <v>0</v>
      </c>
      <c r="J37" s="2" t="str">
        <f>IF(AND(PeriodOD&lt;=Knjizenja[[#This Row],[Datum]],PeriodDO&gt;=Knjizenja[[#This Row],[Datum]]),"DA","NE")</f>
        <v>DA</v>
      </c>
    </row>
    <row r="38" spans="1:10" x14ac:dyDescent="0.25">
      <c r="A38" s="1">
        <v>45671</v>
      </c>
      <c r="B38" s="2" t="s">
        <v>55</v>
      </c>
      <c r="C38" s="2" t="s">
        <v>39</v>
      </c>
      <c r="D38" s="2" t="s">
        <v>110</v>
      </c>
      <c r="E38" s="2" t="s">
        <v>122</v>
      </c>
      <c r="F38" s="3">
        <v>70.2</v>
      </c>
      <c r="G38" s="2" t="s">
        <v>187</v>
      </c>
      <c r="H38" s="2"/>
      <c r="I38">
        <v>0</v>
      </c>
      <c r="J38" s="2" t="str">
        <f>IF(AND(PeriodOD&lt;=Knjizenja[[#This Row],[Datum]],PeriodDO&gt;=Knjizenja[[#This Row],[Datum]]),"DA","NE")</f>
        <v>DA</v>
      </c>
    </row>
    <row r="39" spans="1:10" x14ac:dyDescent="0.25">
      <c r="A39" s="1">
        <v>45671</v>
      </c>
      <c r="B39" s="2" t="s">
        <v>55</v>
      </c>
      <c r="C39" s="2" t="s">
        <v>39</v>
      </c>
      <c r="D39" s="2" t="s">
        <v>107</v>
      </c>
      <c r="E39" s="2" t="s">
        <v>134</v>
      </c>
      <c r="F39" s="3">
        <v>570.4</v>
      </c>
      <c r="G39" s="2" t="s">
        <v>186</v>
      </c>
      <c r="H39" s="2"/>
      <c r="I39">
        <v>0</v>
      </c>
      <c r="J39" s="2" t="str">
        <f>IF(AND(PeriodOD&lt;=Knjizenja[[#This Row],[Datum]],PeriodDO&gt;=Knjizenja[[#This Row],[Datum]]),"DA","NE")</f>
        <v>DA</v>
      </c>
    </row>
    <row r="40" spans="1:10" x14ac:dyDescent="0.25">
      <c r="A40" s="1">
        <v>45671</v>
      </c>
      <c r="B40" s="2" t="s">
        <v>55</v>
      </c>
      <c r="C40" s="2" t="s">
        <v>39</v>
      </c>
      <c r="D40" s="2" t="s">
        <v>109</v>
      </c>
      <c r="E40" s="2" t="s">
        <v>121</v>
      </c>
      <c r="F40" s="3">
        <v>15</v>
      </c>
      <c r="G40" s="2" t="s">
        <v>180</v>
      </c>
      <c r="H40" s="2"/>
      <c r="I40">
        <v>0</v>
      </c>
      <c r="J40" s="2" t="str">
        <f>IF(AND(PeriodOD&lt;=Knjizenja[[#This Row],[Datum]],PeriodDO&gt;=Knjizenja[[#This Row],[Datum]]),"DA","NE")</f>
        <v>DA</v>
      </c>
    </row>
    <row r="41" spans="1:10" x14ac:dyDescent="0.25">
      <c r="A41" s="1">
        <v>45671</v>
      </c>
      <c r="B41" s="2" t="s">
        <v>55</v>
      </c>
      <c r="C41" s="2" t="s">
        <v>39</v>
      </c>
      <c r="D41" s="2" t="s">
        <v>107</v>
      </c>
      <c r="E41" s="2" t="s">
        <v>134</v>
      </c>
      <c r="F41" s="3">
        <v>611.94000000000005</v>
      </c>
      <c r="G41" s="2" t="s">
        <v>186</v>
      </c>
      <c r="H41" s="2"/>
      <c r="I41">
        <v>0</v>
      </c>
      <c r="J41" s="2" t="str">
        <f>IF(AND(PeriodOD&lt;=Knjizenja[[#This Row],[Datum]],PeriodDO&gt;=Knjizenja[[#This Row],[Datum]]),"DA","NE")</f>
        <v>DA</v>
      </c>
    </row>
    <row r="42" spans="1:10" x14ac:dyDescent="0.25">
      <c r="A42" s="1">
        <v>45671</v>
      </c>
      <c r="B42" s="2" t="s">
        <v>55</v>
      </c>
      <c r="C42" s="2" t="s">
        <v>39</v>
      </c>
      <c r="D42" s="2" t="s">
        <v>109</v>
      </c>
      <c r="E42" s="2" t="s">
        <v>121</v>
      </c>
      <c r="F42" s="3">
        <v>15</v>
      </c>
      <c r="G42" s="2" t="s">
        <v>180</v>
      </c>
      <c r="H42" s="2"/>
      <c r="I42">
        <v>0</v>
      </c>
      <c r="J42" s="2" t="str">
        <f>IF(AND(PeriodOD&lt;=Knjizenja[[#This Row],[Datum]],PeriodDO&gt;=Knjizenja[[#This Row],[Datum]]),"DA","NE")</f>
        <v>DA</v>
      </c>
    </row>
    <row r="43" spans="1:10" x14ac:dyDescent="0.25">
      <c r="A43" s="1">
        <v>45671</v>
      </c>
      <c r="B43" s="2" t="s">
        <v>55</v>
      </c>
      <c r="C43" s="2" t="s">
        <v>39</v>
      </c>
      <c r="D43" s="2" t="s">
        <v>107</v>
      </c>
      <c r="E43" s="2" t="s">
        <v>134</v>
      </c>
      <c r="F43" s="3">
        <v>582.4</v>
      </c>
      <c r="G43" s="2" t="s">
        <v>186</v>
      </c>
      <c r="H43" s="2"/>
      <c r="I43">
        <v>0</v>
      </c>
      <c r="J43" s="2" t="str">
        <f>IF(AND(PeriodOD&lt;=Knjizenja[[#This Row],[Datum]],PeriodDO&gt;=Knjizenja[[#This Row],[Datum]]),"DA","NE")</f>
        <v>DA</v>
      </c>
    </row>
    <row r="44" spans="1:10" x14ac:dyDescent="0.25">
      <c r="A44" s="1">
        <v>45671</v>
      </c>
      <c r="B44" s="2" t="s">
        <v>55</v>
      </c>
      <c r="C44" s="2" t="s">
        <v>39</v>
      </c>
      <c r="D44" s="2" t="s">
        <v>107</v>
      </c>
      <c r="E44" s="2" t="s">
        <v>134</v>
      </c>
      <c r="F44" s="3">
        <v>611.94000000000005</v>
      </c>
      <c r="G44" s="2" t="s">
        <v>186</v>
      </c>
      <c r="H44" s="2"/>
      <c r="I44">
        <v>0</v>
      </c>
      <c r="J44" s="2" t="str">
        <f>IF(AND(PeriodOD&lt;=Knjizenja[[#This Row],[Datum]],PeriodDO&gt;=Knjizenja[[#This Row],[Datum]]),"DA","NE")</f>
        <v>DA</v>
      </c>
    </row>
    <row r="45" spans="1:10" x14ac:dyDescent="0.25">
      <c r="A45" s="1">
        <v>45671</v>
      </c>
      <c r="B45" s="2" t="s">
        <v>55</v>
      </c>
      <c r="C45" s="2" t="s">
        <v>224</v>
      </c>
      <c r="D45" s="2" t="s">
        <v>112</v>
      </c>
      <c r="E45" s="2" t="s">
        <v>132</v>
      </c>
      <c r="F45" s="3">
        <v>289.75</v>
      </c>
      <c r="G45" s="2" t="s">
        <v>205</v>
      </c>
      <c r="H45" s="2"/>
      <c r="I45">
        <v>552</v>
      </c>
      <c r="J45" s="2" t="str">
        <f>IF(AND(PeriodOD&lt;=Knjizenja[[#This Row],[Datum]],PeriodDO&gt;=Knjizenja[[#This Row],[Datum]]),"DA","NE")</f>
        <v>DA</v>
      </c>
    </row>
    <row r="46" spans="1:10" x14ac:dyDescent="0.25">
      <c r="A46" s="1">
        <v>45671</v>
      </c>
      <c r="B46" s="2" t="s">
        <v>55</v>
      </c>
      <c r="C46" s="2" t="s">
        <v>39</v>
      </c>
      <c r="D46" s="2" t="s">
        <v>107</v>
      </c>
      <c r="E46" s="2" t="s">
        <v>134</v>
      </c>
      <c r="F46" s="3">
        <v>138.31</v>
      </c>
      <c r="G46" s="2" t="s">
        <v>182</v>
      </c>
      <c r="H46" s="2"/>
      <c r="I46">
        <v>0</v>
      </c>
      <c r="J46" s="2" t="str">
        <f>IF(AND(PeriodOD&lt;=Knjizenja[[#This Row],[Datum]],PeriodDO&gt;=Knjizenja[[#This Row],[Datum]]),"DA","NE")</f>
        <v>DA</v>
      </c>
    </row>
    <row r="47" spans="1:10" x14ac:dyDescent="0.25">
      <c r="A47" s="1">
        <v>45671</v>
      </c>
      <c r="B47" s="2" t="s">
        <v>55</v>
      </c>
      <c r="C47" s="2" t="s">
        <v>39</v>
      </c>
      <c r="D47" s="2" t="s">
        <v>107</v>
      </c>
      <c r="E47" s="2" t="s">
        <v>134</v>
      </c>
      <c r="F47" s="3">
        <v>2.6</v>
      </c>
      <c r="G47" s="2" t="s">
        <v>183</v>
      </c>
      <c r="H47" s="2"/>
      <c r="I47">
        <v>0</v>
      </c>
      <c r="J47" s="2" t="str">
        <f>IF(AND(PeriodOD&lt;=Knjizenja[[#This Row],[Datum]],PeriodDO&gt;=Knjizenja[[#This Row],[Datum]]),"DA","NE")</f>
        <v>DA</v>
      </c>
    </row>
    <row r="48" spans="1:10" x14ac:dyDescent="0.25">
      <c r="A48" s="1">
        <v>45671</v>
      </c>
      <c r="B48" s="2" t="s">
        <v>55</v>
      </c>
      <c r="C48" s="2" t="s">
        <v>39</v>
      </c>
      <c r="D48" s="2" t="s">
        <v>107</v>
      </c>
      <c r="E48" s="2" t="s">
        <v>134</v>
      </c>
      <c r="F48" s="3">
        <v>18.59</v>
      </c>
      <c r="G48" s="2" t="s">
        <v>183</v>
      </c>
      <c r="H48" s="2"/>
      <c r="I48">
        <v>0</v>
      </c>
      <c r="J48" s="2" t="str">
        <f>IF(AND(PeriodOD&lt;=Knjizenja[[#This Row],[Datum]],PeriodDO&gt;=Knjizenja[[#This Row],[Datum]]),"DA","NE")</f>
        <v>DA</v>
      </c>
    </row>
    <row r="49" spans="1:10" x14ac:dyDescent="0.25">
      <c r="A49" s="1">
        <v>45671</v>
      </c>
      <c r="B49" s="2" t="s">
        <v>55</v>
      </c>
      <c r="C49" s="2" t="s">
        <v>39</v>
      </c>
      <c r="D49" s="2" t="s">
        <v>109</v>
      </c>
      <c r="E49" s="2" t="s">
        <v>121</v>
      </c>
      <c r="F49" s="3">
        <v>148.5</v>
      </c>
      <c r="G49" s="2" t="s">
        <v>180</v>
      </c>
      <c r="H49" s="2"/>
      <c r="I49">
        <v>0</v>
      </c>
      <c r="J49" s="2" t="str">
        <f>IF(AND(PeriodOD&lt;=Knjizenja[[#This Row],[Datum]],PeriodDO&gt;=Knjizenja[[#This Row],[Datum]]),"DA","NE")</f>
        <v>DA</v>
      </c>
    </row>
    <row r="50" spans="1:10" x14ac:dyDescent="0.25">
      <c r="A50" s="1">
        <v>45671</v>
      </c>
      <c r="B50" s="2" t="s">
        <v>55</v>
      </c>
      <c r="C50" s="2" t="s">
        <v>39</v>
      </c>
      <c r="D50" s="2" t="s">
        <v>107</v>
      </c>
      <c r="E50" s="2" t="s">
        <v>134</v>
      </c>
      <c r="F50" s="3">
        <v>356.03</v>
      </c>
      <c r="G50" s="2" t="s">
        <v>185</v>
      </c>
      <c r="H50" s="2"/>
      <c r="I50">
        <v>0</v>
      </c>
      <c r="J50" s="2" t="str">
        <f>IF(AND(PeriodOD&lt;=Knjizenja[[#This Row],[Datum]],PeriodDO&gt;=Knjizenja[[#This Row],[Datum]]),"DA","NE")</f>
        <v>DA</v>
      </c>
    </row>
    <row r="51" spans="1:10" x14ac:dyDescent="0.25">
      <c r="A51" s="1">
        <v>45671</v>
      </c>
      <c r="B51" s="2" t="s">
        <v>55</v>
      </c>
      <c r="C51" s="2" t="s">
        <v>50</v>
      </c>
      <c r="D51" s="2" t="s">
        <v>112</v>
      </c>
      <c r="E51" s="2" t="s">
        <v>132</v>
      </c>
      <c r="F51" s="3">
        <v>4.53</v>
      </c>
      <c r="G51" s="2" t="s">
        <v>205</v>
      </c>
      <c r="H51" s="2"/>
      <c r="I51">
        <v>208</v>
      </c>
      <c r="J51" s="2" t="str">
        <f>IF(AND(PeriodOD&lt;=Knjizenja[[#This Row],[Datum]],PeriodDO&gt;=Knjizenja[[#This Row],[Datum]]),"DA","NE")</f>
        <v>DA</v>
      </c>
    </row>
    <row r="52" spans="1:10" x14ac:dyDescent="0.25">
      <c r="A52" s="1">
        <v>45671</v>
      </c>
      <c r="B52" s="2" t="s">
        <v>55</v>
      </c>
      <c r="C52" s="2" t="s">
        <v>39</v>
      </c>
      <c r="D52" s="2" t="s">
        <v>107</v>
      </c>
      <c r="E52" s="2" t="s">
        <v>134</v>
      </c>
      <c r="F52" s="3">
        <v>565.29999999999995</v>
      </c>
      <c r="G52" s="2" t="s">
        <v>181</v>
      </c>
      <c r="H52" s="2"/>
      <c r="I52">
        <v>0</v>
      </c>
      <c r="J52" s="2" t="str">
        <f>IF(AND(PeriodOD&lt;=Knjizenja[[#This Row],[Datum]],PeriodDO&gt;=Knjizenja[[#This Row],[Datum]]),"DA","NE")</f>
        <v>DA</v>
      </c>
    </row>
    <row r="53" spans="1:10" x14ac:dyDescent="0.25">
      <c r="A53" s="1">
        <v>45671</v>
      </c>
      <c r="B53" s="2" t="s">
        <v>55</v>
      </c>
      <c r="C53" s="2" t="s">
        <v>229</v>
      </c>
      <c r="D53" s="2" t="s">
        <v>118</v>
      </c>
      <c r="E53" s="2" t="s">
        <v>130</v>
      </c>
      <c r="F53" s="3">
        <v>60</v>
      </c>
      <c r="G53" s="2" t="s">
        <v>203</v>
      </c>
      <c r="H53" s="2"/>
      <c r="I53">
        <v>91</v>
      </c>
      <c r="J53" s="2" t="str">
        <f>IF(AND(PeriodOD&lt;=Knjizenja[[#This Row],[Datum]],PeriodDO&gt;=Knjizenja[[#This Row],[Datum]]),"DA","NE")</f>
        <v>DA</v>
      </c>
    </row>
    <row r="54" spans="1:10" x14ac:dyDescent="0.25">
      <c r="A54" s="1">
        <v>45671</v>
      </c>
      <c r="B54" s="2" t="s">
        <v>55</v>
      </c>
      <c r="C54" s="2" t="s">
        <v>224</v>
      </c>
      <c r="D54" s="2" t="s">
        <v>112</v>
      </c>
      <c r="E54" s="2" t="s">
        <v>132</v>
      </c>
      <c r="F54" s="3">
        <v>210.06</v>
      </c>
      <c r="G54" s="2" t="s">
        <v>205</v>
      </c>
      <c r="H54" s="2"/>
      <c r="I54">
        <v>552</v>
      </c>
      <c r="J54" s="2" t="str">
        <f>IF(AND(PeriodOD&lt;=Knjizenja[[#This Row],[Datum]],PeriodDO&gt;=Knjizenja[[#This Row],[Datum]]),"DA","NE")</f>
        <v>DA</v>
      </c>
    </row>
    <row r="55" spans="1:10" x14ac:dyDescent="0.25">
      <c r="A55" s="1">
        <v>45671</v>
      </c>
      <c r="B55" s="2" t="s">
        <v>55</v>
      </c>
      <c r="C55" s="2" t="s">
        <v>39</v>
      </c>
      <c r="D55" s="2" t="s">
        <v>107</v>
      </c>
      <c r="E55" s="2" t="s">
        <v>134</v>
      </c>
      <c r="F55" s="3">
        <v>48.16</v>
      </c>
      <c r="G55" s="2" t="s">
        <v>183</v>
      </c>
      <c r="H55" s="2"/>
      <c r="I55">
        <v>0</v>
      </c>
      <c r="J55" s="2" t="str">
        <f>IF(AND(PeriodOD&lt;=Knjizenja[[#This Row],[Datum]],PeriodDO&gt;=Knjizenja[[#This Row],[Datum]]),"DA","NE")</f>
        <v>DA</v>
      </c>
    </row>
    <row r="56" spans="1:10" x14ac:dyDescent="0.25">
      <c r="A56" s="1">
        <v>45671</v>
      </c>
      <c r="B56" s="2" t="s">
        <v>55</v>
      </c>
      <c r="C56" s="2" t="s">
        <v>39</v>
      </c>
      <c r="D56" s="2" t="s">
        <v>107</v>
      </c>
      <c r="E56" s="2" t="s">
        <v>134</v>
      </c>
      <c r="F56" s="3">
        <v>12.99</v>
      </c>
      <c r="G56" s="2" t="s">
        <v>183</v>
      </c>
      <c r="H56" s="2"/>
      <c r="I56">
        <v>0</v>
      </c>
      <c r="J56" s="2" t="str">
        <f>IF(AND(PeriodOD&lt;=Knjizenja[[#This Row],[Datum]],PeriodDO&gt;=Knjizenja[[#This Row],[Datum]]),"DA","NE")</f>
        <v>DA</v>
      </c>
    </row>
    <row r="57" spans="1:10" x14ac:dyDescent="0.25">
      <c r="A57" s="1">
        <v>45677</v>
      </c>
      <c r="B57" s="2" t="s">
        <v>58</v>
      </c>
      <c r="C57" s="2" t="s">
        <v>161</v>
      </c>
      <c r="D57" s="2" t="s">
        <v>111</v>
      </c>
      <c r="E57" s="2" t="s">
        <v>120</v>
      </c>
      <c r="F57" s="3">
        <v>197.5</v>
      </c>
      <c r="G57" s="2" t="s">
        <v>179</v>
      </c>
      <c r="H57" s="2"/>
      <c r="I57">
        <v>7</v>
      </c>
      <c r="J57" s="2" t="str">
        <f>IF(AND(PeriodOD&lt;=Knjizenja[[#This Row],[Datum]],PeriodDO&gt;=Knjizenja[[#This Row],[Datum]]),"DA","NE")</f>
        <v>DA</v>
      </c>
    </row>
    <row r="58" spans="1:10" x14ac:dyDescent="0.25">
      <c r="A58" s="1">
        <v>45677</v>
      </c>
      <c r="B58" s="2" t="s">
        <v>58</v>
      </c>
      <c r="C58" s="2" t="s">
        <v>47</v>
      </c>
      <c r="D58" s="2" t="s">
        <v>119</v>
      </c>
      <c r="E58" s="2" t="s">
        <v>123</v>
      </c>
      <c r="F58" s="3">
        <v>1.66</v>
      </c>
      <c r="G58" s="2" t="s">
        <v>189</v>
      </c>
      <c r="H58" s="2"/>
      <c r="I58">
        <v>201</v>
      </c>
      <c r="J58" s="2" t="str">
        <f>IF(AND(PeriodOD&lt;=Knjizenja[[#This Row],[Datum]],PeriodDO&gt;=Knjizenja[[#This Row],[Datum]]),"DA","NE")</f>
        <v>DA</v>
      </c>
    </row>
    <row r="59" spans="1:10" x14ac:dyDescent="0.25">
      <c r="A59" s="1">
        <v>45677</v>
      </c>
      <c r="B59" s="2" t="s">
        <v>58</v>
      </c>
      <c r="C59" s="2" t="s">
        <v>47</v>
      </c>
      <c r="D59" s="2" t="s">
        <v>119</v>
      </c>
      <c r="E59" s="2" t="s">
        <v>123</v>
      </c>
      <c r="F59" s="3">
        <v>64.7</v>
      </c>
      <c r="G59" s="2" t="s">
        <v>189</v>
      </c>
      <c r="H59" s="2"/>
      <c r="I59">
        <v>201</v>
      </c>
      <c r="J59" s="2" t="str">
        <f>IF(AND(PeriodOD&lt;=Knjizenja[[#This Row],[Datum]],PeriodDO&gt;=Knjizenja[[#This Row],[Datum]]),"DA","NE")</f>
        <v>DA</v>
      </c>
    </row>
    <row r="60" spans="1:10" x14ac:dyDescent="0.25">
      <c r="A60" s="1">
        <v>45677</v>
      </c>
      <c r="B60" s="2" t="s">
        <v>58</v>
      </c>
      <c r="C60" s="2" t="s">
        <v>161</v>
      </c>
      <c r="D60" s="2" t="s">
        <v>111</v>
      </c>
      <c r="E60" s="2" t="s">
        <v>120</v>
      </c>
      <c r="F60" s="3">
        <v>12.86</v>
      </c>
      <c r="G60" s="2" t="s">
        <v>179</v>
      </c>
      <c r="H60" s="2"/>
      <c r="I60">
        <v>7</v>
      </c>
      <c r="J60" s="2" t="str">
        <f>IF(AND(PeriodOD&lt;=Knjizenja[[#This Row],[Datum]],PeriodDO&gt;=Knjizenja[[#This Row],[Datum]]),"DA","NE")</f>
        <v>DA</v>
      </c>
    </row>
    <row r="61" spans="1:10" x14ac:dyDescent="0.25">
      <c r="A61" s="1">
        <v>45677</v>
      </c>
      <c r="B61" s="2" t="s">
        <v>58</v>
      </c>
      <c r="C61" s="2" t="s">
        <v>158</v>
      </c>
      <c r="D61" s="2" t="s">
        <v>111</v>
      </c>
      <c r="E61" s="2" t="s">
        <v>120</v>
      </c>
      <c r="F61" s="3">
        <v>341.52</v>
      </c>
      <c r="G61" s="2" t="s">
        <v>179</v>
      </c>
      <c r="H61" s="2"/>
      <c r="I61">
        <v>228</v>
      </c>
      <c r="J61" s="2" t="str">
        <f>IF(AND(PeriodOD&lt;=Knjizenja[[#This Row],[Datum]],PeriodDO&gt;=Knjizenja[[#This Row],[Datum]]),"DA","NE")</f>
        <v>DA</v>
      </c>
    </row>
    <row r="62" spans="1:10" x14ac:dyDescent="0.25">
      <c r="A62" s="1">
        <v>45677</v>
      </c>
      <c r="B62" s="2" t="s">
        <v>58</v>
      </c>
      <c r="C62" s="2" t="s">
        <v>44</v>
      </c>
      <c r="D62" s="2" t="s">
        <v>113</v>
      </c>
      <c r="E62" s="2" t="s">
        <v>127</v>
      </c>
      <c r="F62" s="3">
        <v>339.7</v>
      </c>
      <c r="G62" s="2" t="s">
        <v>200</v>
      </c>
      <c r="H62" s="2"/>
      <c r="I62">
        <v>4</v>
      </c>
      <c r="J62" s="2" t="str">
        <f>IF(AND(PeriodOD&lt;=Knjizenja[[#This Row],[Datum]],PeriodDO&gt;=Knjizenja[[#This Row],[Datum]]),"DA","NE")</f>
        <v>DA</v>
      </c>
    </row>
    <row r="63" spans="1:10" x14ac:dyDescent="0.25">
      <c r="A63" s="1">
        <v>45677</v>
      </c>
      <c r="B63" s="2" t="s">
        <v>58</v>
      </c>
      <c r="C63" s="2" t="s">
        <v>230</v>
      </c>
      <c r="D63" s="2" t="s">
        <v>114</v>
      </c>
      <c r="E63" s="2" t="s">
        <v>125</v>
      </c>
      <c r="F63" s="3">
        <v>41.08</v>
      </c>
      <c r="G63" s="2" t="s">
        <v>190</v>
      </c>
      <c r="H63" s="2"/>
      <c r="I63">
        <v>232311</v>
      </c>
      <c r="J63" s="2" t="str">
        <f>IF(AND(PeriodOD&lt;=Knjizenja[[#This Row],[Datum]],PeriodDO&gt;=Knjizenja[[#This Row],[Datum]]),"DA","NE")</f>
        <v>DA</v>
      </c>
    </row>
    <row r="64" spans="1:10" x14ac:dyDescent="0.25">
      <c r="A64" s="1">
        <v>45677</v>
      </c>
      <c r="B64" s="2" t="s">
        <v>58</v>
      </c>
      <c r="C64" s="2" t="s">
        <v>161</v>
      </c>
      <c r="D64" s="2" t="s">
        <v>175</v>
      </c>
      <c r="E64" s="2" t="s">
        <v>166</v>
      </c>
      <c r="F64" s="3">
        <v>40.25</v>
      </c>
      <c r="G64" s="2" t="s">
        <v>219</v>
      </c>
      <c r="H64" s="2"/>
      <c r="I64">
        <v>7</v>
      </c>
      <c r="J64" s="2" t="str">
        <f>IF(AND(PeriodOD&lt;=Knjizenja[[#This Row],[Datum]],PeriodDO&gt;=Knjizenja[[#This Row],[Datum]]),"DA","NE")</f>
        <v>DA</v>
      </c>
    </row>
    <row r="65" spans="1:10" x14ac:dyDescent="0.25">
      <c r="A65" s="1">
        <v>45677</v>
      </c>
      <c r="B65" s="2" t="s">
        <v>58</v>
      </c>
      <c r="C65" s="2" t="s">
        <v>42</v>
      </c>
      <c r="D65" s="2" t="s">
        <v>115</v>
      </c>
      <c r="E65" s="2" t="s">
        <v>126</v>
      </c>
      <c r="F65" s="3">
        <v>32.5</v>
      </c>
      <c r="G65" s="2" t="s">
        <v>192</v>
      </c>
      <c r="H65" s="2"/>
      <c r="I65">
        <v>49</v>
      </c>
      <c r="J65" s="2" t="str">
        <f>IF(AND(PeriodOD&lt;=Knjizenja[[#This Row],[Datum]],PeriodDO&gt;=Knjizenja[[#This Row],[Datum]]),"DA","NE")</f>
        <v>DA</v>
      </c>
    </row>
    <row r="66" spans="1:10" x14ac:dyDescent="0.25">
      <c r="A66" s="1">
        <v>45677</v>
      </c>
      <c r="B66" s="2" t="s">
        <v>58</v>
      </c>
      <c r="C66" s="2" t="s">
        <v>45</v>
      </c>
      <c r="D66" s="2" t="s">
        <v>113</v>
      </c>
      <c r="E66" s="2" t="s">
        <v>128</v>
      </c>
      <c r="F66" s="3">
        <v>641.45000000000005</v>
      </c>
      <c r="G66" s="2" t="s">
        <v>199</v>
      </c>
      <c r="H66" s="2"/>
      <c r="I66">
        <v>367</v>
      </c>
      <c r="J66" s="2" t="str">
        <f>IF(AND(PeriodOD&lt;=Knjizenja[[#This Row],[Datum]],PeriodDO&gt;=Knjizenja[[#This Row],[Datum]]),"DA","NE")</f>
        <v>DA</v>
      </c>
    </row>
    <row r="67" spans="1:10" x14ac:dyDescent="0.25">
      <c r="A67" s="1">
        <v>45677</v>
      </c>
      <c r="B67" s="2" t="s">
        <v>58</v>
      </c>
      <c r="C67" s="2" t="s">
        <v>43</v>
      </c>
      <c r="D67" s="2" t="s">
        <v>114</v>
      </c>
      <c r="E67" s="2" t="s">
        <v>125</v>
      </c>
      <c r="F67" s="3">
        <v>41.68</v>
      </c>
      <c r="G67" s="2" t="s">
        <v>190</v>
      </c>
      <c r="H67" s="2"/>
      <c r="I67">
        <v>16</v>
      </c>
      <c r="J67" s="2" t="str">
        <f>IF(AND(PeriodOD&lt;=Knjizenja[[#This Row],[Datum]],PeriodDO&gt;=Knjizenja[[#This Row],[Datum]]),"DA","NE")</f>
        <v>DA</v>
      </c>
    </row>
    <row r="68" spans="1:10" x14ac:dyDescent="0.25">
      <c r="A68" s="1">
        <v>45677</v>
      </c>
      <c r="B68" s="2" t="s">
        <v>58</v>
      </c>
      <c r="C68" s="2" t="s">
        <v>43</v>
      </c>
      <c r="D68" s="2" t="s">
        <v>114</v>
      </c>
      <c r="E68" s="2" t="s">
        <v>125</v>
      </c>
      <c r="F68" s="3">
        <v>93.93</v>
      </c>
      <c r="G68" s="2" t="s">
        <v>190</v>
      </c>
      <c r="H68" s="2"/>
      <c r="I68">
        <v>16</v>
      </c>
      <c r="J68" s="2" t="str">
        <f>IF(AND(PeriodOD&lt;=Knjizenja[[#This Row],[Datum]],PeriodDO&gt;=Knjizenja[[#This Row],[Datum]]),"DA","NE")</f>
        <v>DA</v>
      </c>
    </row>
    <row r="69" spans="1:10" x14ac:dyDescent="0.25">
      <c r="A69" s="1">
        <v>45677</v>
      </c>
      <c r="B69" s="2" t="s">
        <v>58</v>
      </c>
      <c r="C69" s="2" t="s">
        <v>42</v>
      </c>
      <c r="D69" s="2" t="s">
        <v>115</v>
      </c>
      <c r="E69" s="2" t="s">
        <v>126</v>
      </c>
      <c r="F69" s="3">
        <v>97.49</v>
      </c>
      <c r="G69" s="2" t="s">
        <v>192</v>
      </c>
      <c r="H69" s="2"/>
      <c r="I69">
        <v>49</v>
      </c>
      <c r="J69" s="2" t="str">
        <f>IF(AND(PeriodOD&lt;=Knjizenja[[#This Row],[Datum]],PeriodDO&gt;=Knjizenja[[#This Row],[Datum]]),"DA","NE")</f>
        <v>DA</v>
      </c>
    </row>
    <row r="70" spans="1:10" x14ac:dyDescent="0.25">
      <c r="A70" s="1">
        <v>45680</v>
      </c>
      <c r="B70" s="2" t="s">
        <v>59</v>
      </c>
      <c r="C70" s="2" t="s">
        <v>231</v>
      </c>
      <c r="D70" s="2" t="s">
        <v>175</v>
      </c>
      <c r="E70" s="2" t="s">
        <v>166</v>
      </c>
      <c r="F70" s="3">
        <v>1035</v>
      </c>
      <c r="G70" s="2" t="s">
        <v>219</v>
      </c>
      <c r="H70" s="2"/>
      <c r="I70">
        <v>557</v>
      </c>
      <c r="J70" s="2" t="str">
        <f>IF(AND(PeriodOD&lt;=Knjizenja[[#This Row],[Datum]],PeriodDO&gt;=Knjizenja[[#This Row],[Datum]]),"DA","NE")</f>
        <v>DA</v>
      </c>
    </row>
    <row r="71" spans="1:10" x14ac:dyDescent="0.25">
      <c r="A71" s="1">
        <v>45685</v>
      </c>
      <c r="B71" s="2" t="s">
        <v>232</v>
      </c>
      <c r="C71" s="2" t="s">
        <v>39</v>
      </c>
      <c r="D71" s="2" t="s">
        <v>109</v>
      </c>
      <c r="E71" s="2" t="s">
        <v>121</v>
      </c>
      <c r="F71" s="3">
        <v>60</v>
      </c>
      <c r="G71" s="2" t="s">
        <v>180</v>
      </c>
      <c r="H71" s="2"/>
      <c r="I71">
        <v>0</v>
      </c>
      <c r="J71" s="2" t="str">
        <f>IF(AND(PeriodOD&lt;=Knjizenja[[#This Row],[Datum]],PeriodDO&gt;=Knjizenja[[#This Row],[Datum]]),"DA","NE")</f>
        <v>DA</v>
      </c>
    </row>
    <row r="72" spans="1:10" x14ac:dyDescent="0.25">
      <c r="A72" s="1">
        <v>45685</v>
      </c>
      <c r="B72" s="2" t="s">
        <v>232</v>
      </c>
      <c r="C72" s="2" t="s">
        <v>233</v>
      </c>
      <c r="D72" s="2" t="s">
        <v>112</v>
      </c>
      <c r="E72" s="2" t="s">
        <v>132</v>
      </c>
      <c r="F72" s="3">
        <v>299.94</v>
      </c>
      <c r="G72" s="2" t="s">
        <v>205</v>
      </c>
      <c r="H72" s="2"/>
      <c r="I72">
        <v>482</v>
      </c>
      <c r="J72" s="2" t="str">
        <f>IF(AND(PeriodOD&lt;=Knjizenja[[#This Row],[Datum]],PeriodDO&gt;=Knjizenja[[#This Row],[Datum]]),"DA","NE")</f>
        <v>DA</v>
      </c>
    </row>
    <row r="73" spans="1:10" x14ac:dyDescent="0.25">
      <c r="A73" s="1">
        <v>45685</v>
      </c>
      <c r="B73" s="2" t="s">
        <v>232</v>
      </c>
      <c r="C73" s="2" t="s">
        <v>233</v>
      </c>
      <c r="D73" s="2" t="s">
        <v>112</v>
      </c>
      <c r="E73" s="2" t="s">
        <v>132</v>
      </c>
      <c r="F73" s="3">
        <v>399.92</v>
      </c>
      <c r="G73" s="2" t="s">
        <v>205</v>
      </c>
      <c r="H73" s="2"/>
      <c r="I73">
        <v>482</v>
      </c>
      <c r="J73" s="2" t="str">
        <f>IF(AND(PeriodOD&lt;=Knjizenja[[#This Row],[Datum]],PeriodDO&gt;=Knjizenja[[#This Row],[Datum]]),"DA","NE")</f>
        <v>DA</v>
      </c>
    </row>
    <row r="74" spans="1:10" x14ac:dyDescent="0.25">
      <c r="A74" s="1">
        <v>45685</v>
      </c>
      <c r="B74" s="2" t="s">
        <v>232</v>
      </c>
      <c r="C74" s="2" t="s">
        <v>234</v>
      </c>
      <c r="D74" s="2" t="s">
        <v>112</v>
      </c>
      <c r="E74" s="2" t="s">
        <v>132</v>
      </c>
      <c r="F74" s="3">
        <v>124.49</v>
      </c>
      <c r="G74" s="2" t="s">
        <v>205</v>
      </c>
      <c r="H74" s="2"/>
      <c r="I74">
        <v>555</v>
      </c>
      <c r="J74" s="2" t="str">
        <f>IF(AND(PeriodOD&lt;=Knjizenja[[#This Row],[Datum]],PeriodDO&gt;=Knjizenja[[#This Row],[Datum]]),"DA","NE")</f>
        <v>DA</v>
      </c>
    </row>
    <row r="75" spans="1:10" x14ac:dyDescent="0.25">
      <c r="A75" s="1">
        <v>45686</v>
      </c>
      <c r="B75" s="2" t="s">
        <v>60</v>
      </c>
      <c r="C75" s="2" t="s">
        <v>52</v>
      </c>
      <c r="D75" s="2" t="s">
        <v>112</v>
      </c>
      <c r="E75" s="2" t="s">
        <v>132</v>
      </c>
      <c r="F75" s="3">
        <v>721.53</v>
      </c>
      <c r="G75" s="2" t="s">
        <v>205</v>
      </c>
      <c r="H75" s="2"/>
      <c r="I75">
        <v>338</v>
      </c>
      <c r="J75" s="2" t="str">
        <f>IF(AND(PeriodOD&lt;=Knjizenja[[#This Row],[Datum]],PeriodDO&gt;=Knjizenja[[#This Row],[Datum]]),"DA","NE")</f>
        <v>DA</v>
      </c>
    </row>
    <row r="76" spans="1:10" x14ac:dyDescent="0.25">
      <c r="A76" s="1">
        <v>45686</v>
      </c>
      <c r="B76" s="2" t="s">
        <v>60</v>
      </c>
      <c r="C76" s="2" t="s">
        <v>51</v>
      </c>
      <c r="D76" s="2" t="s">
        <v>112</v>
      </c>
      <c r="E76" s="2" t="s">
        <v>132</v>
      </c>
      <c r="F76" s="3">
        <v>703.06</v>
      </c>
      <c r="G76" s="2" t="s">
        <v>205</v>
      </c>
      <c r="H76" s="2"/>
      <c r="I76">
        <v>275</v>
      </c>
      <c r="J76" s="2" t="str">
        <f>IF(AND(PeriodOD&lt;=Knjizenja[[#This Row],[Datum]],PeriodDO&gt;=Knjizenja[[#This Row],[Datum]]),"DA","NE")</f>
        <v>DA</v>
      </c>
    </row>
    <row r="77" spans="1:10" x14ac:dyDescent="0.25">
      <c r="A77" s="1">
        <v>45686</v>
      </c>
      <c r="B77" s="2" t="s">
        <v>60</v>
      </c>
      <c r="C77" s="2" t="s">
        <v>51</v>
      </c>
      <c r="D77" s="2" t="s">
        <v>112</v>
      </c>
      <c r="E77" s="2" t="s">
        <v>132</v>
      </c>
      <c r="F77" s="3">
        <v>606.67999999999995</v>
      </c>
      <c r="G77" s="2" t="s">
        <v>205</v>
      </c>
      <c r="H77" s="2"/>
      <c r="I77">
        <v>275</v>
      </c>
      <c r="J77" s="2" t="str">
        <f>IF(AND(PeriodOD&lt;=Knjizenja[[#This Row],[Datum]],PeriodDO&gt;=Knjizenja[[#This Row],[Datum]]),"DA","NE")</f>
        <v>DA</v>
      </c>
    </row>
    <row r="78" spans="1:10" x14ac:dyDescent="0.25">
      <c r="A78" s="1">
        <v>45686</v>
      </c>
      <c r="B78" s="2" t="s">
        <v>60</v>
      </c>
      <c r="C78" s="2" t="s">
        <v>52</v>
      </c>
      <c r="D78" s="2" t="s">
        <v>112</v>
      </c>
      <c r="E78" s="2" t="s">
        <v>132</v>
      </c>
      <c r="F78" s="3">
        <v>664.25</v>
      </c>
      <c r="G78" s="2" t="s">
        <v>205</v>
      </c>
      <c r="H78" s="2"/>
      <c r="I78">
        <v>338</v>
      </c>
      <c r="J78" s="2" t="str">
        <f>IF(AND(PeriodOD&lt;=Knjizenja[[#This Row],[Datum]],PeriodDO&gt;=Knjizenja[[#This Row],[Datum]]),"DA","NE")</f>
        <v>DA</v>
      </c>
    </row>
    <row r="79" spans="1:10" x14ac:dyDescent="0.25">
      <c r="A79" s="1">
        <v>45686</v>
      </c>
      <c r="B79" s="2" t="s">
        <v>60</v>
      </c>
      <c r="C79" s="2" t="s">
        <v>48</v>
      </c>
      <c r="D79" s="2" t="s">
        <v>116</v>
      </c>
      <c r="E79" s="2" t="s">
        <v>131</v>
      </c>
      <c r="F79" s="3">
        <v>115.74</v>
      </c>
      <c r="G79" s="2" t="s">
        <v>204</v>
      </c>
      <c r="H79" s="2"/>
      <c r="I79">
        <v>451</v>
      </c>
      <c r="J79" s="2" t="str">
        <f>IF(AND(PeriodOD&lt;=Knjizenja[[#This Row],[Datum]],PeriodDO&gt;=Knjizenja[[#This Row],[Datum]]),"DA","NE")</f>
        <v>DA</v>
      </c>
    </row>
    <row r="80" spans="1:10" x14ac:dyDescent="0.25">
      <c r="A80" s="1">
        <v>45686</v>
      </c>
      <c r="B80" s="2" t="s">
        <v>60</v>
      </c>
      <c r="C80" s="2" t="s">
        <v>48</v>
      </c>
      <c r="D80" s="2" t="s">
        <v>116</v>
      </c>
      <c r="E80" s="2" t="s">
        <v>131</v>
      </c>
      <c r="F80" s="3">
        <v>240.76</v>
      </c>
      <c r="G80" s="2" t="s">
        <v>204</v>
      </c>
      <c r="H80" s="2"/>
      <c r="I80">
        <v>451</v>
      </c>
      <c r="J80" s="2" t="str">
        <f>IF(AND(PeriodOD&lt;=Knjizenja[[#This Row],[Datum]],PeriodDO&gt;=Knjizenja[[#This Row],[Datum]]),"DA","NE")</f>
        <v>DA</v>
      </c>
    </row>
    <row r="81" spans="1:35" x14ac:dyDescent="0.25">
      <c r="A81" s="1">
        <v>45686</v>
      </c>
      <c r="B81" s="2" t="s">
        <v>60</v>
      </c>
      <c r="C81" s="2" t="s">
        <v>48</v>
      </c>
      <c r="D81" s="2" t="s">
        <v>116</v>
      </c>
      <c r="E81" s="2" t="s">
        <v>131</v>
      </c>
      <c r="F81" s="3">
        <v>227.73</v>
      </c>
      <c r="G81" s="2" t="s">
        <v>204</v>
      </c>
      <c r="H81" s="2"/>
      <c r="I81">
        <v>451</v>
      </c>
      <c r="J81" s="2" t="str">
        <f>IF(AND(PeriodOD&lt;=Knjizenja[[#This Row],[Datum]],PeriodDO&gt;=Knjizenja[[#This Row],[Datum]]),"DA","NE")</f>
        <v>DA</v>
      </c>
    </row>
    <row r="82" spans="1:35" x14ac:dyDescent="0.25">
      <c r="A82" s="1">
        <v>45686</v>
      </c>
      <c r="B82" s="2" t="s">
        <v>60</v>
      </c>
      <c r="C82" s="2" t="s">
        <v>52</v>
      </c>
      <c r="D82" s="2" t="s">
        <v>112</v>
      </c>
      <c r="E82" s="2" t="s">
        <v>132</v>
      </c>
      <c r="F82" s="3">
        <v>560.08000000000004</v>
      </c>
      <c r="G82" s="2" t="s">
        <v>205</v>
      </c>
      <c r="H82" s="2"/>
      <c r="I82">
        <v>338</v>
      </c>
      <c r="J82" s="2" t="str">
        <f>IF(AND(PeriodOD&lt;=Knjizenja[[#This Row],[Datum]],PeriodDO&gt;=Knjizenja[[#This Row],[Datum]]),"DA","NE")</f>
        <v>DA</v>
      </c>
      <c r="AE82" s="3"/>
      <c r="AF82" s="3"/>
      <c r="AG82" s="3"/>
      <c r="AH82" s="3"/>
      <c r="AI82" s="3"/>
    </row>
    <row r="83" spans="1:35" x14ac:dyDescent="0.25">
      <c r="A83" s="1">
        <v>45686</v>
      </c>
      <c r="B83" s="2" t="s">
        <v>60</v>
      </c>
      <c r="C83" s="2" t="s">
        <v>223</v>
      </c>
      <c r="D83" s="2" t="s">
        <v>112</v>
      </c>
      <c r="E83" s="2" t="s">
        <v>132</v>
      </c>
      <c r="F83" s="3">
        <v>357</v>
      </c>
      <c r="G83" s="2" t="s">
        <v>205</v>
      </c>
      <c r="H83" s="2"/>
      <c r="I83">
        <v>474</v>
      </c>
      <c r="J83" s="2" t="str">
        <f>IF(AND(PeriodOD&lt;=Knjizenja[[#This Row],[Datum]],PeriodDO&gt;=Knjizenja[[#This Row],[Datum]]),"DA","NE")</f>
        <v>DA</v>
      </c>
    </row>
    <row r="84" spans="1:35" x14ac:dyDescent="0.25">
      <c r="A84" s="1">
        <v>45686</v>
      </c>
      <c r="B84" s="2" t="s">
        <v>60</v>
      </c>
      <c r="C84" s="2" t="s">
        <v>48</v>
      </c>
      <c r="D84" s="2" t="s">
        <v>116</v>
      </c>
      <c r="E84" s="2" t="s">
        <v>131</v>
      </c>
      <c r="F84" s="3">
        <v>577.30999999999995</v>
      </c>
      <c r="G84" s="2" t="s">
        <v>204</v>
      </c>
      <c r="H84" s="2"/>
      <c r="I84">
        <v>451</v>
      </c>
      <c r="J84" s="2" t="str">
        <f>IF(AND(PeriodOD&lt;=Knjizenja[[#This Row],[Datum]],PeriodDO&gt;=Knjizenja[[#This Row],[Datum]]),"DA","NE")</f>
        <v>DA</v>
      </c>
    </row>
    <row r="85" spans="1:35" x14ac:dyDescent="0.25">
      <c r="A85" s="1">
        <v>45686</v>
      </c>
      <c r="B85" s="2" t="s">
        <v>60</v>
      </c>
      <c r="C85" s="2" t="s">
        <v>51</v>
      </c>
      <c r="D85" s="2" t="s">
        <v>112</v>
      </c>
      <c r="E85" s="2" t="s">
        <v>132</v>
      </c>
      <c r="F85" s="3">
        <v>728.79</v>
      </c>
      <c r="G85" s="2" t="s">
        <v>205</v>
      </c>
      <c r="H85" s="2"/>
      <c r="I85">
        <v>275</v>
      </c>
      <c r="J85" s="2" t="str">
        <f>IF(AND(PeriodOD&lt;=Knjizenja[[#This Row],[Datum]],PeriodDO&gt;=Knjizenja[[#This Row],[Datum]]),"DA","NE")</f>
        <v>DA</v>
      </c>
    </row>
    <row r="86" spans="1:35" x14ac:dyDescent="0.25">
      <c r="A86" s="1">
        <v>45686</v>
      </c>
      <c r="B86" s="2" t="s">
        <v>60</v>
      </c>
      <c r="C86" s="2" t="s">
        <v>50</v>
      </c>
      <c r="D86" s="2" t="s">
        <v>112</v>
      </c>
      <c r="E86" s="2" t="s">
        <v>132</v>
      </c>
      <c r="F86" s="3">
        <v>68.989999999999995</v>
      </c>
      <c r="G86" s="2" t="s">
        <v>205</v>
      </c>
      <c r="H86" s="2"/>
      <c r="I86">
        <v>208</v>
      </c>
      <c r="J86" s="2" t="str">
        <f>IF(AND(PeriodOD&lt;=Knjizenja[[#This Row],[Datum]],PeriodDO&gt;=Knjizenja[[#This Row],[Datum]]),"DA","NE")</f>
        <v>DA</v>
      </c>
    </row>
    <row r="87" spans="1:35" x14ac:dyDescent="0.25">
      <c r="A87" s="1">
        <v>45686</v>
      </c>
      <c r="B87" s="2" t="s">
        <v>60</v>
      </c>
      <c r="C87" s="2" t="s">
        <v>158</v>
      </c>
      <c r="D87" s="2" t="s">
        <v>111</v>
      </c>
      <c r="E87" s="2" t="s">
        <v>120</v>
      </c>
      <c r="F87" s="3">
        <v>341.52</v>
      </c>
      <c r="G87" s="2" t="s">
        <v>179</v>
      </c>
      <c r="H87" s="2"/>
      <c r="I87">
        <v>228</v>
      </c>
      <c r="J87" s="2" t="str">
        <f>IF(AND(PeriodOD&lt;=Knjizenja[[#This Row],[Datum]],PeriodDO&gt;=Knjizenja[[#This Row],[Datum]]),"DA","NE")</f>
        <v>DA</v>
      </c>
    </row>
    <row r="88" spans="1:35" x14ac:dyDescent="0.25">
      <c r="A88" s="1">
        <v>45686</v>
      </c>
      <c r="B88" s="2" t="s">
        <v>60</v>
      </c>
      <c r="C88" s="2" t="s">
        <v>46</v>
      </c>
      <c r="D88" s="2" t="s">
        <v>117</v>
      </c>
      <c r="E88" s="2" t="s">
        <v>129</v>
      </c>
      <c r="F88" s="3">
        <v>21.24</v>
      </c>
      <c r="G88" s="2" t="s">
        <v>201</v>
      </c>
      <c r="H88" s="2"/>
      <c r="I88">
        <v>231</v>
      </c>
      <c r="J88" s="2" t="str">
        <f>IF(AND(PeriodOD&lt;=Knjizenja[[#This Row],[Datum]],PeriodDO&gt;=Knjizenja[[#This Row],[Datum]]),"DA","NE")</f>
        <v>DA</v>
      </c>
    </row>
    <row r="89" spans="1:35" x14ac:dyDescent="0.25">
      <c r="A89" s="1">
        <v>45686</v>
      </c>
      <c r="B89" s="2" t="s">
        <v>60</v>
      </c>
      <c r="C89" s="2" t="s">
        <v>50</v>
      </c>
      <c r="D89" s="2" t="s">
        <v>112</v>
      </c>
      <c r="E89" s="2" t="s">
        <v>132</v>
      </c>
      <c r="F89" s="3">
        <v>72.819999999999993</v>
      </c>
      <c r="G89" s="2" t="s">
        <v>205</v>
      </c>
      <c r="H89" s="2"/>
      <c r="I89">
        <v>208</v>
      </c>
      <c r="J89" s="2" t="str">
        <f>IF(AND(PeriodOD&lt;=Knjizenja[[#This Row],[Datum]],PeriodDO&gt;=Knjizenja[[#This Row],[Datum]]),"DA","NE")</f>
        <v>DA</v>
      </c>
    </row>
    <row r="90" spans="1:35" x14ac:dyDescent="0.25">
      <c r="A90" s="1">
        <v>45686</v>
      </c>
      <c r="B90" s="2" t="s">
        <v>60</v>
      </c>
      <c r="C90" s="2" t="s">
        <v>51</v>
      </c>
      <c r="D90" s="2" t="s">
        <v>112</v>
      </c>
      <c r="E90" s="2" t="s">
        <v>132</v>
      </c>
      <c r="F90" s="3">
        <v>640.42999999999995</v>
      </c>
      <c r="G90" s="2" t="s">
        <v>205</v>
      </c>
      <c r="H90" s="2"/>
      <c r="I90">
        <v>275</v>
      </c>
      <c r="J90" s="2" t="str">
        <f>IF(AND(PeriodOD&lt;=Knjizenja[[#This Row],[Datum]],PeriodDO&gt;=Knjizenja[[#This Row],[Datum]]),"DA","NE")</f>
        <v>DA</v>
      </c>
    </row>
    <row r="91" spans="1:35" x14ac:dyDescent="0.25">
      <c r="A91" s="1">
        <v>45686</v>
      </c>
      <c r="B91" s="2" t="s">
        <v>60</v>
      </c>
      <c r="C91" s="2" t="s">
        <v>50</v>
      </c>
      <c r="D91" s="2" t="s">
        <v>112</v>
      </c>
      <c r="E91" s="2" t="s">
        <v>132</v>
      </c>
      <c r="F91" s="3">
        <v>28.26</v>
      </c>
      <c r="G91" s="2" t="s">
        <v>205</v>
      </c>
      <c r="H91" s="2"/>
      <c r="I91">
        <v>208</v>
      </c>
      <c r="J91" s="2" t="str">
        <f>IF(AND(PeriodOD&lt;=Knjizenja[[#This Row],[Datum]],PeriodDO&gt;=Knjizenja[[#This Row],[Datum]]),"DA","NE")</f>
        <v>DA</v>
      </c>
    </row>
    <row r="92" spans="1:35" x14ac:dyDescent="0.25">
      <c r="A92" s="1">
        <v>45686</v>
      </c>
      <c r="B92" s="2" t="s">
        <v>60</v>
      </c>
      <c r="C92" s="2" t="s">
        <v>50</v>
      </c>
      <c r="D92" s="2" t="s">
        <v>112</v>
      </c>
      <c r="E92" s="2" t="s">
        <v>132</v>
      </c>
      <c r="F92" s="3">
        <v>140.27000000000001</v>
      </c>
      <c r="G92" s="2" t="s">
        <v>205</v>
      </c>
      <c r="H92" s="2"/>
      <c r="I92">
        <v>208</v>
      </c>
      <c r="J92" s="2" t="str">
        <f>IF(AND(PeriodOD&lt;=Knjizenja[[#This Row],[Datum]],PeriodDO&gt;=Knjizenja[[#This Row],[Datum]]),"DA","NE")</f>
        <v>DA</v>
      </c>
    </row>
    <row r="93" spans="1:35" x14ac:dyDescent="0.25">
      <c r="A93" s="1">
        <v>45688</v>
      </c>
      <c r="B93" s="2" t="s">
        <v>235</v>
      </c>
      <c r="C93" s="2" t="s">
        <v>162</v>
      </c>
      <c r="D93" s="2" t="s">
        <v>114</v>
      </c>
      <c r="E93" s="2" t="s">
        <v>168</v>
      </c>
      <c r="F93" s="3">
        <v>29.43</v>
      </c>
      <c r="G93" s="2" t="s">
        <v>220</v>
      </c>
      <c r="H93" s="2"/>
      <c r="I93">
        <v>57</v>
      </c>
      <c r="J93" s="2" t="str">
        <f>IF(AND(PeriodOD&lt;=Knjizenja[[#This Row],[Datum]],PeriodDO&gt;=Knjizenja[[#This Row],[Datum]]),"DA","NE")</f>
        <v>DA</v>
      </c>
    </row>
    <row r="94" spans="1:35" x14ac:dyDescent="0.25">
      <c r="A94" s="1">
        <v>45691</v>
      </c>
      <c r="B94" s="2" t="s">
        <v>61</v>
      </c>
      <c r="C94" s="2" t="s">
        <v>39</v>
      </c>
      <c r="D94" s="2" t="s">
        <v>107</v>
      </c>
      <c r="E94" s="2" t="s">
        <v>134</v>
      </c>
      <c r="F94" s="3">
        <v>6.66</v>
      </c>
      <c r="G94" s="2" t="s">
        <v>183</v>
      </c>
      <c r="H94" s="2"/>
      <c r="I94">
        <v>0</v>
      </c>
      <c r="J94" s="2" t="str">
        <f>IF(AND(PeriodOD&lt;=Knjizenja[[#This Row],[Datum]],PeriodDO&gt;=Knjizenja[[#This Row],[Datum]]),"DA","NE")</f>
        <v>NE</v>
      </c>
    </row>
    <row r="95" spans="1:35" x14ac:dyDescent="0.25">
      <c r="A95" s="1">
        <v>45691</v>
      </c>
      <c r="B95" s="2" t="s">
        <v>61</v>
      </c>
      <c r="C95" s="2" t="s">
        <v>49</v>
      </c>
      <c r="D95" s="2" t="s">
        <v>118</v>
      </c>
      <c r="E95" s="2" t="s">
        <v>130</v>
      </c>
      <c r="F95" s="3">
        <v>18</v>
      </c>
      <c r="G95" s="2" t="s">
        <v>203</v>
      </c>
      <c r="H95" s="2"/>
      <c r="I95">
        <v>501</v>
      </c>
      <c r="J95" s="2" t="str">
        <f>IF(AND(PeriodOD&lt;=Knjizenja[[#This Row],[Datum]],PeriodDO&gt;=Knjizenja[[#This Row],[Datum]]),"DA","NE")</f>
        <v>NE</v>
      </c>
    </row>
    <row r="96" spans="1:35" x14ac:dyDescent="0.25">
      <c r="A96" s="1">
        <v>45691</v>
      </c>
      <c r="B96" s="2" t="s">
        <v>61</v>
      </c>
      <c r="C96" s="2" t="s">
        <v>39</v>
      </c>
      <c r="D96" s="2" t="s">
        <v>152</v>
      </c>
      <c r="E96" s="2" t="s">
        <v>153</v>
      </c>
      <c r="F96" s="3">
        <v>26.66</v>
      </c>
      <c r="G96" s="2" t="s">
        <v>216</v>
      </c>
      <c r="H96" s="2"/>
      <c r="I96">
        <v>0</v>
      </c>
      <c r="J96" s="2" t="str">
        <f>IF(AND(PeriodOD&lt;=Knjizenja[[#This Row],[Datum]],PeriodDO&gt;=Knjizenja[[#This Row],[Datum]]),"DA","NE")</f>
        <v>NE</v>
      </c>
    </row>
    <row r="97" spans="1:10" x14ac:dyDescent="0.25">
      <c r="A97" s="1">
        <v>45691</v>
      </c>
      <c r="B97" s="2" t="s">
        <v>61</v>
      </c>
      <c r="C97" s="2" t="s">
        <v>39</v>
      </c>
      <c r="D97" s="2" t="s">
        <v>107</v>
      </c>
      <c r="E97" s="2" t="s">
        <v>134</v>
      </c>
      <c r="F97" s="3">
        <v>2.78</v>
      </c>
      <c r="G97" s="2" t="s">
        <v>181</v>
      </c>
      <c r="H97" s="2"/>
      <c r="I97">
        <v>0</v>
      </c>
      <c r="J97" s="2" t="str">
        <f>IF(AND(PeriodOD&lt;=Knjizenja[[#This Row],[Datum]],PeriodDO&gt;=Knjizenja[[#This Row],[Datum]]),"DA","NE")</f>
        <v>NE</v>
      </c>
    </row>
    <row r="98" spans="1:10" x14ac:dyDescent="0.25">
      <c r="A98" s="1">
        <v>45691</v>
      </c>
      <c r="B98" s="2" t="s">
        <v>61</v>
      </c>
      <c r="C98" s="2" t="s">
        <v>39</v>
      </c>
      <c r="D98" s="2" t="s">
        <v>107</v>
      </c>
      <c r="E98" s="2" t="s">
        <v>134</v>
      </c>
      <c r="F98" s="3">
        <v>0.93</v>
      </c>
      <c r="G98" s="2" t="s">
        <v>182</v>
      </c>
      <c r="H98" s="2"/>
      <c r="I98">
        <v>0</v>
      </c>
      <c r="J98" s="2" t="str">
        <f>IF(AND(PeriodOD&lt;=Knjizenja[[#This Row],[Datum]],PeriodDO&gt;=Knjizenja[[#This Row],[Datum]]),"DA","NE")</f>
        <v>NE</v>
      </c>
    </row>
    <row r="99" spans="1:10" x14ac:dyDescent="0.25">
      <c r="A99" s="1">
        <v>45691</v>
      </c>
      <c r="B99" s="2" t="s">
        <v>61</v>
      </c>
      <c r="C99" s="2" t="s">
        <v>39</v>
      </c>
      <c r="D99" s="2" t="s">
        <v>107</v>
      </c>
      <c r="E99" s="2" t="s">
        <v>134</v>
      </c>
      <c r="F99" s="3">
        <v>2.78</v>
      </c>
      <c r="G99" s="2" t="s">
        <v>185</v>
      </c>
      <c r="H99" s="2"/>
      <c r="I99">
        <v>0</v>
      </c>
      <c r="J99" s="2" t="str">
        <f>IF(AND(PeriodOD&lt;=Knjizenja[[#This Row],[Datum]],PeriodDO&gt;=Knjizenja[[#This Row],[Datum]]),"DA","NE")</f>
        <v>NE</v>
      </c>
    </row>
    <row r="100" spans="1:10" x14ac:dyDescent="0.25">
      <c r="F100" s="3">
        <f>SUBTOTAL(109,Knjizenja[Iznos])</f>
        <v>87614.619999999966</v>
      </c>
    </row>
    <row r="161" spans="36:37" x14ac:dyDescent="0.25">
      <c r="AJ161" s="3"/>
      <c r="AK161" s="3"/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2025-02-24T07:32:09Z</dcterms:modified>
</cp:coreProperties>
</file>